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0" yWindow="0" windowWidth="21600" windowHeight="12800"/>
  </bookViews>
  <sheets>
    <sheet name="Menú" sheetId="1" r:id="rId1"/>
    <sheet name="NPS" sheetId="2" r:id="rId2"/>
    <sheet name="CSAT" sheetId="3" r:id="rId3"/>
    <sheet name="Muestra" sheetId="4" r:id="rId4"/>
    <sheet name="Margen de Error" sheetId="5" r:id="rId5"/>
    <sheet name="Plan de Recolección" sheetId="6" r:id="rId6"/>
    <sheet name="Prueba A-B" sheetId="7" r:id="rId7"/>
    <sheet name="Valor p" sheetId="8" r:id="rId8"/>
  </sheets>
  <calcPr calcId="191029" fullCalcOnLoad="1"/>
</workbook>
</file>

<file path=xl/styles.xml><?xml version="1.0" encoding="utf-8"?>
<styleSheet xmlns="http://schemas.openxmlformats.org/spreadsheetml/2006/main">
  <numFmts count="14">
    <numFmt numFmtId="164" formatCode="0.0"/>
    <numFmt numFmtId="165" formatCode="0.0%"/>
    <numFmt numFmtId="166" formatCode="#,##0"/>
    <numFmt numFmtId="167" formatCode="0.000"/>
    <numFmt numFmtId="168" formatCode="0.00"/>
    <numFmt numFmtId="169" formatCode="[$R$-416] #,##0.00"/>
    <numFmt numFmtId="170" formatCode="+0.00;-0.00;0.00"/>
    <numFmt numFmtId="171" formatCode="+0.0%;-0.0%;0.0%"/>
    <numFmt numFmtId="172" formatCode="0.0000"/>
    <numFmt numFmtId="173" formatCode="0.00000"/>
    <numFmt numFmtId="174" formatCode="@"/>
    <numFmt numFmtId="175" formatCode="#,##0.00 [$€-816]"/>
    <numFmt numFmtId="176" formatCode="[$$-409]#,##0.00"/>
    <numFmt numFmtId="177" formatCode="#,##0.00 [$€-C0A]"/>
  </numFmts>
  <fonts count="24">
    <font>
      <sz val="10"/>
      <color rgb="FF3A3A46"/>
      <name val="Calibri"/>
    </font>
    <font>
      <b/>
      <sz val="15"/>
      <color rgb="FFFFFFFF"/>
      <name val="Calibri"/>
    </font>
    <font>
      <sz val="10"/>
      <color rgb="FFD5D9F4"/>
      <name val="Calibri"/>
    </font>
    <font>
      <sz val="9"/>
      <color rgb="FFD5D9F4"/>
      <name val="Calibri"/>
    </font>
    <font>
      <u/>
      <sz val="9"/>
      <color rgb="FFFFFFFF"/>
      <name val="Calibri"/>
    </font>
    <font>
      <b/>
      <sz val="10"/>
      <color rgb="FF404181"/>
      <name val="Calibri"/>
    </font>
    <font>
      <sz val="8"/>
      <color rgb="FF9AA0B5"/>
      <name val="Calibri"/>
    </font>
    <font>
      <sz val="10"/>
      <color rgb="FF2E3140"/>
      <name val="Calibri"/>
    </font>
    <font>
      <b/>
      <sz val="11"/>
      <color rgb="FF1F2430"/>
      <name val="Calibri"/>
    </font>
    <font>
      <i/>
      <sz val="9.5"/>
      <color rgb="FF2E3140"/>
      <name val="Calibri"/>
    </font>
    <font>
      <sz val="9"/>
      <color rgb="FF6C7186"/>
      <name val="Calibri"/>
    </font>
    <font>
      <sz val="9.5"/>
      <color rgb="FF2E3140"/>
      <name val="Calibri"/>
    </font>
    <font>
      <sz val="9.5"/>
      <color rgb="FF8A3B3F"/>
      <name val="Calibri"/>
    </font>
    <font>
      <u/>
      <sz val="10"/>
      <color rgb="FF404181"/>
      <name val="Calibri"/>
    </font>
    <font>
      <i/>
      <sz val="11"/>
      <color rgb="FFFFFFFF"/>
      <name val="Calibri"/>
    </font>
    <font>
      <b/>
      <sz val="9"/>
      <color rgb="FF3A4390"/>
      <name val="Calibri"/>
    </font>
    <font>
      <sz val="9.5"/>
      <color rgb="FF6C7186"/>
      <name val="Calibri"/>
    </font>
    <font>
      <sz val="9"/>
      <color rgb="FF9AA0B5"/>
      <name val="Calibri"/>
    </font>
    <font>
      <b/>
      <sz val="9"/>
      <color rgb="FF7A611A"/>
      <name val="Calibri"/>
    </font>
    <font>
      <b/>
      <sz val="9"/>
      <color rgb="FF1E7A45"/>
      <name val="Calibri"/>
    </font>
    <font>
      <b/>
      <sz val="9.5"/>
      <color rgb="FF2E3140"/>
      <name val="Calibri"/>
    </font>
    <font>
      <b/>
      <sz val="20"/>
      <color rgb="FF404181"/>
      <name val="Calibri"/>
    </font>
    <font>
      <b/>
      <sz val="10"/>
      <color rgb="FF1F2430"/>
      <name val="Calibri"/>
    </font>
    <font>
      <b/>
      <sz val="9"/>
      <color rgb="FF2E314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404181"/>
        <bgColor indexed="64"/>
      </patternFill>
    </fill>
    <fill>
      <patternFill patternType="solid">
        <fgColor rgb="FFEEF0FB"/>
        <bgColor indexed="64"/>
      </patternFill>
    </fill>
    <fill>
      <patternFill patternType="solid">
        <fgColor rgb="FFFFF3C6"/>
        <bgColor indexed="64"/>
      </patternFill>
    </fill>
    <fill>
      <patternFill patternType="solid">
        <fgColor rgb="FFF4F5F9"/>
        <bgColor indexed="64"/>
      </patternFill>
    </fill>
    <fill>
      <patternFill patternType="solid">
        <fgColor rgb="FFFBEFEF"/>
        <bgColor indexed="64"/>
      </patternFill>
    </fill>
    <fill>
      <patternFill patternType="solid">
        <fgColor rgb="FFE9EBFD"/>
        <bgColor indexed="64"/>
      </patternFill>
    </fill>
    <fill>
      <patternFill patternType="solid">
        <fgColor rgb="FFFBF3D3"/>
        <bgColor indexed="64"/>
      </patternFill>
    </fill>
    <fill>
      <patternFill patternType="solid">
        <fgColor rgb="FFE4F7EC"/>
        <bgColor indexed="64"/>
      </patternFill>
    </fill>
  </fills>
  <borders count="3">
    <border>
      <left/>
      <right/>
      <top/>
      <bottom/>
      <diagonal/>
    </border>
    <border>
      <left style="thin">
        <color rgb="FFE0CE7A"/>
      </left>
      <right style="thin">
        <color rgb="FFE0CE7A"/>
      </right>
      <top style="thin">
        <color rgb="FFE0CE7A"/>
      </top>
      <bottom style="thin">
        <color rgb="FFE0CE7A"/>
      </bottom>
      <diagonal/>
    </border>
    <border>
      <left/>
      <right/>
      <top/>
      <bottom style="thin">
        <color rgb="FFC3C8E6"/>
      </bottom>
      <diagonal/>
    </border>
  </borders>
  <cellStyleXfs count="1">
    <xf numFmtId="0" fontId="0" fillId="0" borderId="0"/>
  </cellStyleXfs>
  <cellXfs count="58">
    <xf numFmtId="0" fontId="0" fillId="0" borderId="0" xfId="0" applyFont="1" applyFill="1" applyBorder="1" applyNumberFormat="1" applyAlignment="1" applyProtection="1">
      <alignment vertical="center"/>
      <protection locked="1"/>
    </xf>
    <xf numFmtId="0" fontId="0" fillId="2" borderId="0" xfId="0" applyFont="1" applyFill="1" applyBorder="1" applyNumberFormat="1" applyAlignment="1" applyProtection="1">
      <alignment vertical="center"/>
      <protection locked="1"/>
    </xf>
    <xf numFmtId="0" fontId="1" fillId="2" borderId="0" xfId="0" applyFont="1" applyFill="1" applyBorder="1" applyNumberFormat="1" applyAlignment="1" applyProtection="1">
      <alignment vertical="center"/>
      <protection locked="1"/>
    </xf>
    <xf numFmtId="0" fontId="2" fillId="2" borderId="0" xfId="0" applyFont="1" applyFill="1" applyBorder="1" applyNumberFormat="1" applyAlignment="1" applyProtection="1">
      <alignment vertical="top" wrapText="1"/>
      <protection locked="1"/>
    </xf>
    <xf numFmtId="0" fontId="3" fillId="2" borderId="0" xfId="0" applyFont="1" applyFill="1" applyBorder="1" applyNumberFormat="1" applyAlignment="1" applyProtection="1">
      <alignment vertical="center"/>
      <protection locked="1"/>
    </xf>
    <xf numFmtId="0" fontId="4" fillId="2" borderId="0" xfId="0" applyFont="1" applyFill="1" applyBorder="1" applyNumberFormat="1" applyAlignment="1" applyProtection="1">
      <alignment horizontal="right" vertical="center"/>
      <protection locked="1"/>
    </xf>
    <xf numFmtId="0" fontId="5" fillId="0" borderId="2" xfId="0" applyFont="1" applyFill="1" applyBorder="1" applyNumberFormat="1" applyAlignment="1" applyProtection="1">
      <alignment vertical="center"/>
      <protection locked="1"/>
    </xf>
    <xf numFmtId="0" fontId="6" fillId="0" borderId="0" xfId="0" applyFont="1" applyFill="1" applyBorder="1" applyNumberFormat="1" applyAlignment="1" applyProtection="1">
      <alignment vertical="top" wrapText="1"/>
      <protection locked="1"/>
    </xf>
    <xf numFmtId="0" fontId="7" fillId="0" borderId="0" xfId="0" applyFont="1" applyFill="1" applyBorder="1" applyNumberFormat="1" applyAlignment="1" applyProtection="1">
      <alignment vertical="center" wrapText="1"/>
      <protection locked="1"/>
    </xf>
    <xf numFmtId="0" fontId="8" fillId="4" borderId="1" xfId="0" applyFont="1" applyFill="1" applyBorder="1" applyNumberFormat="1" applyAlignment="1" applyProtection="1">
      <alignment horizontal="center" vertical="center"/>
      <protection locked="0"/>
    </xf>
    <xf numFmtId="2" fontId="8" fillId="4" borderId="1" xfId="0" applyFont="1" applyFill="1" applyBorder="1" applyNumberFormat="1" applyAlignment="1" applyProtection="1">
      <alignment horizontal="center" vertical="center"/>
      <protection locked="0"/>
    </xf>
    <xf numFmtId="3" fontId="8" fillId="4" borderId="1" xfId="0" applyFont="1" applyFill="1" applyBorder="1" applyNumberFormat="1" applyAlignment="1" applyProtection="1">
      <alignment horizontal="center" vertical="center"/>
      <protection locked="0"/>
    </xf>
    <xf numFmtId="0" fontId="0" fillId="3" borderId="0" xfId="0" applyFont="1" applyFill="1" applyBorder="1" applyNumberFormat="1" applyAlignment="1" applyProtection="1">
      <alignment vertical="center"/>
      <protection locked="1"/>
    </xf>
    <xf numFmtId="0" fontId="9" fillId="3" borderId="0" xfId="0" applyFont="1" applyFill="1" applyBorder="1" applyNumberFormat="1" applyAlignment="1" applyProtection="1">
      <alignment vertical="top" wrapText="1"/>
      <protection locked="1"/>
    </xf>
    <xf numFmtId="0" fontId="10" fillId="3" borderId="0" xfId="0" applyFont="1" applyFill="1" applyBorder="1" applyNumberFormat="1" applyAlignment="1" applyProtection="1">
      <alignment vertical="center" indent="1"/>
      <protection locked="1"/>
    </xf>
    <xf numFmtId="0" fontId="11" fillId="5" borderId="0" xfId="0" applyFont="1" applyFill="1" applyBorder="1" applyNumberFormat="1" applyAlignment="1" applyProtection="1">
      <alignment vertical="top" wrapText="1"/>
      <protection locked="1"/>
    </xf>
    <xf numFmtId="0" fontId="11" fillId="0" borderId="0" xfId="0" applyFont="1" applyFill="1" applyBorder="1" applyNumberFormat="1" applyAlignment="1" applyProtection="1">
      <alignment vertical="top" wrapText="1"/>
      <protection locked="1"/>
    </xf>
    <xf numFmtId="0" fontId="12" fillId="6" borderId="0" xfId="0" applyFont="1" applyFill="1" applyBorder="1" applyNumberFormat="1" applyAlignment="1" applyProtection="1">
      <alignment vertical="top" wrapText="1"/>
      <protection locked="1"/>
    </xf>
    <xf numFmtId="0" fontId="10" fillId="5" borderId="0" xfId="0" applyFont="1" applyFill="1" applyBorder="1" applyNumberFormat="1" applyAlignment="1" applyProtection="1">
      <alignment vertical="center" indent="1"/>
      <protection locked="1"/>
    </xf>
    <xf numFmtId="0" fontId="13" fillId="0" borderId="0" xfId="0" applyFont="1" applyFill="1" applyBorder="1" applyNumberFormat="1" applyAlignment="1" applyProtection="1">
      <alignment vertical="center"/>
      <protection locked="1"/>
    </xf>
    <xf numFmtId="0" fontId="14" fillId="2" borderId="0" xfId="0" applyFont="1" applyFill="1" applyBorder="1" applyNumberFormat="1" applyAlignment="1" applyProtection="1">
      <alignment vertical="center"/>
      <protection locked="1"/>
    </xf>
    <xf numFmtId="0" fontId="15" fillId="7" borderId="0" xfId="0" applyFont="1" applyFill="1" applyBorder="1" applyNumberFormat="1" applyAlignment="1" applyProtection="1">
      <alignment vertical="center"/>
      <protection locked="1"/>
    </xf>
    <xf numFmtId="0" fontId="0" fillId="7" borderId="0" xfId="0" applyFont="1" applyFill="1" applyBorder="1" applyNumberFormat="1" applyAlignment="1" applyProtection="1">
      <alignment vertical="center"/>
      <protection locked="1"/>
    </xf>
    <xf numFmtId="0" fontId="16" fillId="0" borderId="0" xfId="0" applyFont="1" applyFill="1" applyBorder="1" applyNumberFormat="1" applyAlignment="1" applyProtection="1">
      <alignment vertical="center"/>
      <protection locked="1"/>
    </xf>
    <xf numFmtId="0" fontId="17" fillId="0" borderId="0" xfId="0" applyFont="1" applyFill="1" applyBorder="1" applyNumberFormat="1" applyAlignment="1" applyProtection="1">
      <alignment horizontal="right" vertical="center"/>
      <protection locked="1"/>
    </xf>
    <xf numFmtId="0" fontId="6" fillId="0" borderId="0" xfId="0" applyFont="1" applyFill="1" applyBorder="1" applyNumberFormat="1" applyAlignment="1" applyProtection="1">
      <alignment horizontal="right" vertical="center"/>
      <protection locked="1"/>
    </xf>
    <xf numFmtId="0" fontId="18" fillId="8" borderId="0" xfId="0" applyFont="1" applyFill="1" applyBorder="1" applyNumberFormat="1" applyAlignment="1" applyProtection="1">
      <alignment vertical="center"/>
      <protection locked="1"/>
    </xf>
    <xf numFmtId="0" fontId="0" fillId="8" borderId="0" xfId="0" applyFont="1" applyFill="1" applyBorder="1" applyNumberFormat="1" applyAlignment="1" applyProtection="1">
      <alignment vertical="center"/>
      <protection locked="1"/>
    </xf>
    <xf numFmtId="0" fontId="19" fillId="9" borderId="0" xfId="0" applyFont="1" applyFill="1" applyBorder="1" applyNumberFormat="1" applyAlignment="1" applyProtection="1">
      <alignment vertical="center"/>
      <protection locked="1"/>
    </xf>
    <xf numFmtId="0" fontId="0" fillId="9" borderId="0" xfId="0" applyFont="1" applyFill="1" applyBorder="1" applyNumberFormat="1" applyAlignment="1" applyProtection="1">
      <alignment vertical="center"/>
      <protection locked="1"/>
    </xf>
    <xf numFmtId="0" fontId="20" fillId="0" borderId="0" xfId="0" applyFont="1" applyFill="1" applyBorder="1" applyNumberFormat="1" applyAlignment="1" applyProtection="1">
      <alignment vertical="center"/>
      <protection locked="1"/>
    </xf>
    <xf numFmtId="164" fontId="21" fillId="3" borderId="0" xfId="0" applyFont="1" applyFill="1" applyBorder="1" applyNumberFormat="1" applyAlignment="1" applyProtection="1">
      <alignment horizontal="center" vertical="center"/>
      <protection locked="1"/>
    </xf>
    <xf numFmtId="165" fontId="22" fillId="3" borderId="0" xfId="0" applyFont="1" applyFill="1" applyBorder="1" applyNumberFormat="1" applyAlignment="1" applyProtection="1">
      <alignment horizontal="right" vertical="center"/>
      <protection locked="1"/>
    </xf>
    <xf numFmtId="3" fontId="22" fillId="3" borderId="0" xfId="0" applyFont="1" applyFill="1" applyBorder="1" applyNumberFormat="1" applyAlignment="1" applyProtection="1">
      <alignment horizontal="right" vertical="center"/>
      <protection locked="1"/>
    </xf>
    <xf numFmtId="165" fontId="21" fillId="3" borderId="0" xfId="0" applyFont="1" applyFill="1" applyBorder="1" applyNumberFormat="1" applyAlignment="1" applyProtection="1">
      <alignment horizontal="center" vertical="center"/>
      <protection locked="1"/>
    </xf>
    <xf numFmtId="166" fontId="21" fillId="3" borderId="0" xfId="0" applyFont="1" applyFill="1" applyBorder="1" applyNumberFormat="1" applyAlignment="1" applyProtection="1">
      <alignment horizontal="center" vertical="center"/>
      <protection locked="1"/>
    </xf>
    <xf numFmtId="9" fontId="22" fillId="3" borderId="0" xfId="0" applyFont="1" applyFill="1" applyBorder="1" applyNumberFormat="1" applyAlignment="1" applyProtection="1">
      <alignment horizontal="right" vertical="center"/>
      <protection locked="1"/>
    </xf>
    <xf numFmtId="164" fontId="22" fillId="3" borderId="0" xfId="0" applyFont="1" applyFill="1" applyBorder="1" applyNumberFormat="1" applyAlignment="1" applyProtection="1">
      <alignment horizontal="right" vertical="center"/>
      <protection locked="1"/>
    </xf>
    <xf numFmtId="166" fontId="22" fillId="3" borderId="0" xfId="0" applyFont="1" applyFill="1" applyBorder="1" applyNumberFormat="1" applyAlignment="1" applyProtection="1">
      <alignment horizontal="right" vertical="center"/>
      <protection locked="1"/>
    </xf>
    <xf numFmtId="167" fontId="23" fillId="5" borderId="0" xfId="0" applyFont="1" applyFill="1" applyBorder="1" applyNumberFormat="1" applyAlignment="1" applyProtection="1">
      <alignment horizontal="right" vertical="center"/>
      <protection locked="1"/>
    </xf>
    <xf numFmtId="0" fontId="0" fillId="5" borderId="0" xfId="0" applyFont="1" applyFill="1" applyBorder="1" applyNumberFormat="1" applyAlignment="1" applyProtection="1">
      <alignment vertical="center"/>
      <protection locked="1"/>
    </xf>
    <xf numFmtId="168" fontId="23" fillId="5" borderId="0" xfId="0" applyFont="1" applyFill="1" applyBorder="1" applyNumberFormat="1" applyAlignment="1" applyProtection="1">
      <alignment horizontal="right" vertical="center"/>
      <protection locked="1"/>
    </xf>
    <xf numFmtId="169" fontId="22" fillId="3" borderId="0" xfId="0" applyFont="1" applyFill="1" applyBorder="1" applyNumberFormat="1" applyAlignment="1" applyProtection="1">
      <alignment horizontal="right" vertical="center"/>
      <protection locked="1"/>
    </xf>
    <xf numFmtId="0" fontId="21" fillId="3" borderId="0" xfId="0" applyFont="1" applyFill="1" applyBorder="1" applyNumberFormat="1" applyAlignment="1" applyProtection="1">
      <alignment horizontal="center" vertical="center"/>
      <protection locked="1"/>
    </xf>
    <xf numFmtId="10" fontId="22" fillId="3" borderId="0" xfId="0" applyFont="1" applyFill="1" applyBorder="1" applyNumberFormat="1" applyAlignment="1" applyProtection="1">
      <alignment horizontal="right" vertical="center"/>
      <protection locked="1"/>
    </xf>
    <xf numFmtId="170" fontId="22" fillId="3" borderId="0" xfId="0" applyFont="1" applyFill="1" applyBorder="1" applyNumberFormat="1" applyAlignment="1" applyProtection="1">
      <alignment horizontal="right" vertical="center"/>
      <protection locked="1"/>
    </xf>
    <xf numFmtId="171" fontId="22" fillId="3" borderId="0" xfId="0" applyFont="1" applyFill="1" applyBorder="1" applyNumberFormat="1" applyAlignment="1" applyProtection="1">
      <alignment horizontal="right" vertical="center"/>
      <protection locked="1"/>
    </xf>
    <xf numFmtId="172" fontId="22" fillId="3" borderId="0" xfId="0" applyFont="1" applyFill="1" applyBorder="1" applyNumberFormat="1" applyAlignment="1" applyProtection="1">
      <alignment horizontal="right" vertical="center"/>
      <protection locked="1"/>
    </xf>
    <xf numFmtId="167" fontId="22" fillId="3" borderId="0" xfId="0" applyFont="1" applyFill="1" applyBorder="1" applyNumberFormat="1" applyAlignment="1" applyProtection="1">
      <alignment horizontal="right" vertical="center"/>
      <protection locked="1"/>
    </xf>
    <xf numFmtId="168" fontId="22" fillId="3" borderId="0" xfId="0" applyFont="1" applyFill="1" applyBorder="1" applyNumberFormat="1" applyAlignment="1" applyProtection="1">
      <alignment horizontal="right" vertical="center"/>
      <protection locked="1"/>
    </xf>
    <xf numFmtId="172" fontId="23" fillId="5" borderId="0" xfId="0" applyFont="1" applyFill="1" applyBorder="1" applyNumberFormat="1" applyAlignment="1" applyProtection="1">
      <alignment horizontal="right" vertical="center"/>
      <protection locked="1"/>
    </xf>
    <xf numFmtId="173" fontId="23" fillId="5" borderId="0" xfId="0" applyFont="1" applyFill="1" applyBorder="1" applyNumberFormat="1" applyAlignment="1" applyProtection="1">
      <alignment horizontal="right" vertical="center"/>
      <protection locked="1"/>
    </xf>
    <xf numFmtId="164" fontId="23" fillId="5" borderId="0" xfId="0" applyFont="1" applyFill="1" applyBorder="1" applyNumberFormat="1" applyAlignment="1" applyProtection="1">
      <alignment horizontal="right" vertical="center"/>
      <protection locked="1"/>
    </xf>
    <xf numFmtId="172" fontId="21" fillId="3" borderId="0" xfId="0" applyFont="1" applyFill="1" applyBorder="1" applyNumberFormat="1" applyAlignment="1" applyProtection="1">
      <alignment horizontal="center" vertical="center"/>
      <protection locked="1"/>
    </xf>
    <xf numFmtId="174" fontId="22" fillId="3" borderId="0" xfId="0" applyFont="1" applyFill="1" applyBorder="1" applyNumberFormat="1" applyAlignment="1" applyProtection="1">
      <alignment horizontal="right" vertical="center"/>
      <protection locked="1"/>
    </xf>
    <xf numFmtId="175" fontId="22" fillId="3" borderId="0" xfId="0" applyFont="1" applyFill="1" applyBorder="1" applyNumberFormat="1" applyAlignment="1" applyProtection="1">
      <alignment horizontal="right" vertical="center"/>
      <protection locked="1"/>
    </xf>
    <xf numFmtId="176" fontId="22" fillId="3" borderId="0" xfId="0" applyFont="1" applyFill="1" applyBorder="1" applyNumberFormat="1" applyAlignment="1" applyProtection="1">
      <alignment horizontal="right" vertical="center"/>
      <protection locked="1"/>
    </xf>
    <xf numFmtId="177" fontId="22" fillId="3" borderId="0" xfId="0" applyFont="1" applyFill="1" applyBorder="1" applyNumberFormat="1" applyAlignment="1" applyProtection="1">
      <alignment horizontal="right" vertical="center"/>
      <protection locked="1"/>
    </xf>
  </cellXfs>
  <cellStyles count="1">
    <cellStyle name="Normal" xfId="0" builtinId="0"/>
  </cellStyles>
  <dxfs count="2">
    <dxf>
      <font>
        <color rgb="FF1E9E52"/>
      </font>
    </dxf>
    <dxf>
      <font>
        <color rgb="FFC0392B"/>
      </font>
    </dxf>
  </dxfs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styles" Target="style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es" TargetMode="External"/><Relationship Id="rId2" Type="http://schemas.openxmlformats.org/officeDocument/2006/relationships/hyperlink" Target="https://npslab.cc/es/herramientas/creador-de-encuestas" TargetMode="External"/><Relationship Id="rId3" Type="http://schemas.openxmlformats.org/officeDocument/2006/relationships/hyperlink" Target="https://npslab.cc/es/herramientas" TargetMode="External"/><Relationship Id="rId4" Type="http://schemas.openxmlformats.org/officeDocument/2006/relationships/hyperlink" Target="https://npslab.cc/es" TargetMode="Externa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es/herramientas/calculadora-nps" TargetMode="External"/><Relationship Id="rId2" Type="http://schemas.openxmlformats.org/officeDocument/2006/relationships/hyperlink" Target="https://npslab.cc/es" TargetMode="Externa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es/herramientas/calculadora-csat" TargetMode="External"/><Relationship Id="rId2" Type="http://schemas.openxmlformats.org/officeDocument/2006/relationships/hyperlink" Target="https://npslab.cc/es" TargetMode="Externa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es/herramientas/tamano-de-muestra" TargetMode="External"/><Relationship Id="rId2" Type="http://schemas.openxmlformats.org/officeDocument/2006/relationships/hyperlink" Target="https://npslab.cc/es" TargetMode="Externa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es/herramientas/margen-de-error" TargetMode="External"/><Relationship Id="rId2" Type="http://schemas.openxmlformats.org/officeDocument/2006/relationships/hyperlink" Target="https://npslab.cc/es" TargetMode="Externa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es/herramientas/planificador-de-recoleccion" TargetMode="External"/><Relationship Id="rId2" Type="http://schemas.openxmlformats.org/officeDocument/2006/relationships/hyperlink" Target="https://npslab.cc/es" TargetMode="Externa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es/herramientas/significancia-prueba-ab" TargetMode="External"/><Relationship Id="rId2" Type="http://schemas.openxmlformats.org/officeDocument/2006/relationships/hyperlink" Target="https://npslab.cc/es" TargetMode="Externa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es/herramientas/calculadora-valor-p" TargetMode="External"/><Relationship Id="rId2" Type="http://schemas.openxmlformats.org/officeDocument/2006/relationships/hyperlink" Target="https://npslab.cc/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404181"/>
  </sheetPr>
  <sheetViews>
    <sheetView showGridLines="0" workbookViewId="0"/>
  </sheetViews>
  <sheetFormatPr defaultRowHeight="15.5"/>
  <cols>
    <col min="1" max="1" width="2.5" customWidth="1"/>
    <col min="2" max="2" width="32" customWidth="1"/>
    <col min="3" max="3" width="56" customWidth="1"/>
    <col min="4" max="4" width="10" customWidth="1"/>
    <col min="5" max="5" width="16" customWidth="1"/>
    <col min="6" max="6" width="2.5" customWidth="1"/>
  </cols>
  <sheetData>
    <row r="1" ht="30" customHeight="1">
      <c r="A1" s="1"/>
      <c r="B1" s="2" t="inlineStr">
        <is>
          <r>
            <rPr>
              <b/>
              <sz val="16"/>
              <color rgb="FFFFFFFF"/>
              <rFont val="Calibri"/>
            </rPr>
            <t xml:space="preserve">NPS</t>
          </r>
          <r>
            <rPr>
              <b/>
              <sz val="16"/>
              <color rgb="FF9FDF7C"/>
              <rFont val="Calibri"/>
            </rPr>
            <t xml:space="preserve">Lab</t>
          </r>
          <r>
            <rPr>
              <sz val="12"/>
              <color rgb="FFFFFFFF"/>
              <rFont val="Calibri"/>
            </rPr>
            <t xml:space="preserve">   Calculadoras de Encuestas y Estadística</t>
          </r>
        </is>
      </c>
      <c r="C1" s="1"/>
      <c r="D1" s="1"/>
      <c r="E1" s="5" t="inlineStr">
        <is>
          <t xml:space="preserve">npslab.cc ↗</t>
        </is>
      </c>
      <c r="F1" s="1"/>
    </row>
    <row r="2" ht="20" customHeight="1">
      <c r="A2" s="1"/>
      <c r="B2" s="20" t="inlineStr">
        <is>
          <t xml:space="preserve">Calcula. Entiende. Decide con confianza.</t>
        </is>
      </c>
      <c r="C2" s="1"/>
      <c r="D2" s="1"/>
      <c r="E2" s="1"/>
      <c r="F2" s="1"/>
    </row>
    <row r="3" ht="18" customHeight="1">
      <c r="A3" s="1"/>
      <c r="B3" s="3" t="inlineStr">
        <is>
          <t xml:space="preserve">Herramientas gratuitas de NPSLab para convertir respuestas de encuestas en próximos pasos. Comparte este archivo con libertad.</t>
        </is>
      </c>
      <c r="C3" s="1"/>
      <c r="D3" s="1"/>
      <c r="E3" s="1"/>
      <c r="F3" s="1"/>
    </row>
    <row r="4" ht="8" customHeight="1"/>
    <row r="5">
      <c r="B5" s="6" t="inlineStr">
        <is>
          <t xml:space="preserve">CÓMO USAR</t>
        </is>
      </c>
      <c r="C5" s="6"/>
    </row>
    <row r="6">
      <c r="B6" s="16" t="inlineStr">
        <is>
          <t xml:space="preserve">1.  Navega por las pestañas de colores o haz clic en una herramienta de esta lista.</t>
        </is>
      </c>
    </row>
    <row r="7">
      <c r="B7" s="16" t="inlineStr">
        <is>
          <t xml:space="preserve">2.  En cada calculadora, edita solo las celdas amarillas: el ejemplo ya viene completado.</t>
        </is>
      </c>
    </row>
    <row r="8">
      <c r="B8" s="16" t="inlineStr">
        <is>
          <t xml:space="preserve">3.  El resultado y la interpretación se actualizan automáticamente, sin macros.</t>
        </is>
      </c>
    </row>
    <row r="9">
      <c r="B9" s="7" t="inlineStr">
        <is>
          <t xml:space="preserve">Las demás celdas están protegidas sin contraseña contra ediciones accidentales. Para desbloquear: Revisar ▸ Desproteger hoja.</t>
        </is>
      </c>
    </row>
    <row r="11">
      <c r="B11" s="6" t="inlineStr">
        <is>
          <t xml:space="preserve">TODAS LAS HERRAMIENTAS</t>
        </is>
      </c>
      <c r="C11" s="6"/>
      <c r="D11" s="6"/>
      <c r="E11" s="6"/>
    </row>
    <row r="12" ht="18" customHeight="1">
      <c r="B12" s="21" t="inlineStr">
        <is>
          <t xml:space="preserve">MEDIR LA EXPERIENCIA</t>
        </is>
      </c>
      <c r="C12" s="22"/>
      <c r="D12" s="22"/>
      <c r="E12" s="22"/>
    </row>
    <row r="13" ht="18" customHeight="1">
      <c r="B13" s="19" t="inlineStr">
        <is>
          <t xml:space="preserve">Calculadora de NPS</t>
        </is>
      </c>
      <c r="C13" s="23" t="inlineStr">
        <is>
          <t xml:space="preserve">Equilibrio entre promotores y detractores a partir de los recuentos.</t>
        </is>
      </c>
      <c r="D13" s="24" t="inlineStr">
        <is>
          <t xml:space="preserve">≈ 1 min</t>
        </is>
      </c>
      <c r="E13" s="25" t="inlineStr">
        <is>
          <t xml:space="preserve">pestaña NPS</t>
        </is>
      </c>
    </row>
    <row r="14" ht="18" customHeight="1">
      <c r="B14" s="19" t="inlineStr">
        <is>
          <t xml:space="preserve">Calculadora de CSAT</t>
        </is>
      </c>
      <c r="C14" s="23" t="inlineStr">
        <is>
          <t xml:space="preserve">Porcentaje de clientes satisfechos en una interacción.</t>
        </is>
      </c>
      <c r="D14" s="24" t="inlineStr">
        <is>
          <t xml:space="preserve">≈ 1 min</t>
        </is>
      </c>
      <c r="E14" s="25" t="inlineStr">
        <is>
          <t xml:space="preserve">pestaña CSAT</t>
        </is>
      </c>
    </row>
    <row r="15" ht="18" customHeight="1">
      <c r="B15" s="26" t="inlineStr">
        <is>
          <t xml:space="preserve">PLANIFICAR LA INVESTIGACIÓN</t>
        </is>
      </c>
      <c r="C15" s="27"/>
      <c r="D15" s="27"/>
      <c r="E15" s="27"/>
    </row>
    <row r="16" ht="18" customHeight="1">
      <c r="B16" s="19" t="inlineStr">
        <is>
          <t xml:space="preserve">Calculadora de tamaño de muestra</t>
        </is>
      </c>
      <c r="C16" s="23" t="inlineStr">
        <is>
          <t xml:space="preserve">Cuántas respuestas necesitas recopilar para tener precisión.</t>
        </is>
      </c>
      <c r="D16" s="24" t="inlineStr">
        <is>
          <t xml:space="preserve">≈ 2 min</t>
        </is>
      </c>
      <c r="E16" s="25" t="inlineStr">
        <is>
          <t xml:space="preserve">pestaña Muestra</t>
        </is>
      </c>
    </row>
    <row r="17" ht="18" customHeight="1">
      <c r="B17" s="19" t="inlineStr">
        <is>
          <t xml:space="preserve">Calculadora de margen de error</t>
        </is>
      </c>
      <c r="C17" s="23" t="inlineStr">
        <is>
          <t xml:space="preserve">Cuánto puede variar el resultado de la muestra.</t>
        </is>
      </c>
      <c r="D17" s="24" t="inlineStr">
        <is>
          <t xml:space="preserve">≈ 2 min</t>
        </is>
      </c>
      <c r="E17" s="25" t="inlineStr">
        <is>
          <t xml:space="preserve">pestaña Margen de Error</t>
        </is>
      </c>
    </row>
    <row r="18" ht="18" customHeight="1">
      <c r="B18" s="19" t="inlineStr">
        <is>
          <t xml:space="preserve">Planificador de recolección</t>
        </is>
      </c>
      <c r="C18" s="23" t="inlineStr">
        <is>
          <t xml:space="preserve">Invitaciones, ritmo diario y coste para alcanzar la meta.</t>
        </is>
      </c>
      <c r="D18" s="24" t="inlineStr">
        <is>
          <t xml:space="preserve">≈ 3 min</t>
        </is>
      </c>
      <c r="E18" s="25" t="inlineStr">
        <is>
          <t xml:space="preserve">pestaña Plan de Recolección</t>
        </is>
      </c>
    </row>
    <row r="19" ht="18" customHeight="1">
      <c r="B19" s="28" t="inlineStr">
        <is>
          <t xml:space="preserve">VALIDAR DECISIONES</t>
        </is>
      </c>
      <c r="C19" s="29"/>
      <c r="D19" s="29"/>
      <c r="E19" s="29"/>
    </row>
    <row r="20" ht="18" customHeight="1">
      <c r="B20" s="19" t="inlineStr">
        <is>
          <t xml:space="preserve">Calculadora de significancia A/B</t>
        </is>
      </c>
      <c r="C20" s="23" t="inlineStr">
        <is>
          <t xml:space="preserve">Si la diferencia entre A y B es estadísticamente significativa.</t>
        </is>
      </c>
      <c r="D20" s="24" t="inlineStr">
        <is>
          <t xml:space="preserve">≈ 3 min</t>
        </is>
      </c>
      <c r="E20" s="25" t="inlineStr">
        <is>
          <t xml:space="preserve">pestaña Prueba A-B</t>
        </is>
      </c>
    </row>
    <row r="21" ht="18" customHeight="1">
      <c r="B21" s="19" t="inlineStr">
        <is>
          <t xml:space="preserve">Calculadora de valor p a partir de Z</t>
        </is>
      </c>
      <c r="C21" s="23" t="inlineStr">
        <is>
          <t xml:space="preserve">Convierte una puntuación Z en valor p y concluye frente a alfa.</t>
        </is>
      </c>
      <c r="D21" s="24" t="inlineStr">
        <is>
          <t xml:space="preserve">≈ 2 min</t>
        </is>
      </c>
      <c r="E21" s="25" t="inlineStr">
        <is>
          <t xml:space="preserve">pestaña Valor p</t>
        </is>
      </c>
    </row>
    <row r="23">
      <c r="B23" s="30" t="inlineStr">
        <is>
          <t xml:space="preserve">También en el sitio:</t>
        </is>
      </c>
      <c r="C23" s="23" t="inlineStr">
        <is>
          <t xml:space="preserve">Creador guiado de encuestas — crea un guion de preguntas listo para usar (no cabe en una hoja de cálculo).</t>
        </is>
      </c>
    </row>
    <row r="24">
      <c r="B24" s="30" t="inlineStr">
        <is>
          <t xml:space="preserve">Versión online:</t>
        </is>
      </c>
      <c r="C24" s="19" t="inlineStr">
        <is>
          <t xml:space="preserve">npslab.cc/es/herramientas — las mismas calculadoras con ejemplos, guías y gráficos.</t>
        </is>
      </c>
    </row>
    <row r="26">
      <c r="B26" s="7" t="inlineStr">
        <is>
          <t xml:space="preserve">© NPSLab — plataforma de encuestas de NPS, CSAT y satisfacción · npslab.cc · Los cálculos ocurren en tu hoja; no se envía ningún dato.</t>
        </is>
      </c>
    </row>
  </sheetData>
  <sheetProtection sheet="1" objects="1" scenarios="1"/>
  <mergeCells count="10">
    <mergeCell ref="B1:D1"/>
    <mergeCell ref="B2:E2"/>
    <mergeCell ref="B3:E3"/>
    <mergeCell ref="B6:E6"/>
    <mergeCell ref="B7:E7"/>
    <mergeCell ref="B8:E8"/>
    <mergeCell ref="B9:E9"/>
    <mergeCell ref="C23:E23"/>
    <mergeCell ref="C24:E24"/>
    <mergeCell ref="B26:E26"/>
  </mergeCells>
  <hyperlinks>
    <hyperlink ref="E1" r:id="rId1" tooltip="https://npslab.cc/es"/>
    <hyperlink ref="B13" location="'NPS'!A1"/>
    <hyperlink ref="B14" location="'CSAT'!A1"/>
    <hyperlink ref="B16" location="'Muestra'!A1"/>
    <hyperlink ref="B17" location="'Margen de Error'!A1"/>
    <hyperlink ref="B18" location="'Plan de Recolección'!A1"/>
    <hyperlink ref="B20" location="'Prueba A-B'!A1"/>
    <hyperlink ref="B21" location="'Valor p'!A1"/>
    <hyperlink ref="C23" r:id="rId2" tooltip="https://npslab.cc/es/herramientas/creador-de-encuestas"/>
    <hyperlink ref="C24" r:id="rId3" tooltip="https://npslab.cc/es/herramientas"/>
    <hyperlink ref="B26" r:id="rId4" tooltip="https://npslab.cc/es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5965F3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Calculadora de NPS</t>
        </is>
      </c>
      <c r="C1" s="1"/>
      <c r="D1" s="1"/>
      <c r="E1" s="1"/>
      <c r="F1" s="1"/>
      <c r="G1" s="1"/>
    </row>
    <row r="2" ht="30" customHeight="1">
      <c r="A2" s="1"/>
      <c r="B2" s="3" t="inlineStr">
        <is>
          <t xml:space="preserve">Indica cuántas respuestas hay en cada grupo y observa el equilibrio entre promotores y detractores.</t>
        </is>
      </c>
      <c r="C2" s="1"/>
      <c r="D2" s="1"/>
      <c r="E2" s="1"/>
      <c r="F2" s="1"/>
      <c r="G2" s="1"/>
    </row>
    <row r="3" ht="16" customHeight="1">
      <c r="A3" s="1"/>
      <c r="B3" s="4" t="inlineStr">
        <is>
          <t xml:space="preserve">Medir la experiencia · ≈ 1 min · Gratis, por NPSLab</t>
        </is>
      </c>
      <c r="C3" s="1"/>
      <c r="D3" s="1"/>
      <c r="E3" s="1"/>
      <c r="F3" s="5" t="inlineStr">
        <is>
          <t xml:space="preserve">← Menú</t>
        </is>
      </c>
      <c r="G3" s="1"/>
    </row>
    <row r="4" ht="8" customHeight="1"/>
    <row r="5">
      <c r="B5" s="6" t="inlineStr">
        <is>
          <t xml:space="preserve">TUS DATOS</t>
        </is>
      </c>
      <c r="C5" s="6"/>
      <c r="E5" s="6" t="inlineStr">
        <is>
          <t xml:space="preserve">TU RESULTADO</t>
        </is>
      </c>
      <c r="F5" s="6"/>
    </row>
    <row r="6">
      <c r="B6" s="7" t="inlineStr">
        <is>
          <t xml:space="preserve">Edita solo las celdas amarillas.</t>
        </is>
      </c>
      <c r="E6" s="31">
        <f>IFERROR(IF((C7+C9+C11)=0,"—",(C7-C11)/(C7+C9+C11)*100),"—")</f>
        <v>26.666666666666668</v>
      </c>
      <c r="F6" s="12"/>
    </row>
    <row r="7" ht="20" customHeight="1">
      <c r="B7" s="8" t="inlineStr">
        <is>
          <t xml:space="preserve">Promotores</t>
        </is>
      </c>
      <c r="C7" s="9">
        <v>80.0</v>
      </c>
      <c r="E7" s="12"/>
      <c r="F7" s="12"/>
    </row>
    <row r="8" ht="19" customHeight="1">
      <c r="B8" s="7" t="inlineStr">
        <is>
          <t xml:space="preserve">Puntuaciones 9 y 10</t>
        </is>
      </c>
      <c r="E8" s="13" t="str">
        <f>IFERROR(IF((C7+C9+C11)=0,"Indica las respuestas de cada grupo para ver el NPS.",IF((C7-C11)/(C7+C9+C11)*100&gt;0,"Hay más promotores que detractores en esta muestra.",IF((C7-C11)/(C7+C9+C11)*100&lt;0,"Hay más detractores que promotores en esta muestra.","Promotores y detractores están equilibrados en esta muestra."))),"Revisa los datos introducidos para continuar.")</f>
        <v>Hay más promotores que detractores en esta muestra.</v>
      </c>
      <c r="F8" s="12"/>
    </row>
    <row r="9" ht="19" customHeight="1">
      <c r="B9" s="8" t="inlineStr">
        <is>
          <t xml:space="preserve">Pasivos</t>
        </is>
      </c>
      <c r="C9" s="9">
        <v>30.0</v>
      </c>
      <c r="E9" s="12"/>
      <c r="F9" s="12"/>
    </row>
    <row r="10" ht="12" customHeight="1">
      <c r="B10" s="7" t="inlineStr">
        <is>
          <t xml:space="preserve">Puntuaciones 7 y 8</t>
        </is>
      </c>
      <c r="E10" s="14" t="inlineStr">
        <is>
          <t xml:space="preserve">Promotores</t>
        </is>
      </c>
      <c r="F10" s="32">
        <f>IFERROR(IF((C7+C9+C11)=0,"",C7/(C7+C9+C11)),"—")</f>
        <v>0.5333333333333333</v>
      </c>
    </row>
    <row r="11" ht="20" customHeight="1">
      <c r="B11" s="8" t="inlineStr">
        <is>
          <t xml:space="preserve">Detractores</t>
        </is>
      </c>
      <c r="C11" s="9">
        <v>40.0</v>
      </c>
      <c r="E11" s="14" t="inlineStr">
        <is>
          <t xml:space="preserve">Pasivos</t>
        </is>
      </c>
      <c r="F11" s="32">
        <f>IFERROR(IF((C7+C9+C11)=0,"",C9/(C7+C9+C11)),"—")</f>
        <v>0.2</v>
      </c>
    </row>
    <row r="12" ht="12" customHeight="1">
      <c r="B12" s="7" t="inlineStr">
        <is>
          <t xml:space="preserve">Puntuaciones de 0 a 6</t>
        </is>
      </c>
      <c r="E12" s="14" t="inlineStr">
        <is>
          <t xml:space="preserve">Detractores</t>
        </is>
      </c>
      <c r="F12" s="32">
        <f>IFERROR(IF((C7+C9+C11)=0,"",C11/(C7+C9+C11)),"—")</f>
        <v>0.26666666666666666</v>
      </c>
    </row>
    <row r="13">
      <c r="E13" s="14" t="inlineStr">
        <is>
          <t xml:space="preserve">Total de respuestas</t>
        </is>
      </c>
      <c r="F13" s="33">
        <f>IFERROR((C7+C9+C11),"—")</f>
        <v>150.0</v>
      </c>
    </row>
    <row r="18">
      <c r="B18" s="6" t="inlineStr">
        <is>
          <t xml:space="preserve">CÓMO LLEGAMOS A ESTE RESULTADO</t>
        </is>
      </c>
      <c r="C18" s="6"/>
      <c r="D18" s="6"/>
      <c r="E18" s="6"/>
      <c r="F18" s="6"/>
    </row>
    <row r="19" ht="18" customHeight="1">
      <c r="B19" s="15" t="inlineStr">
        <is>
          <t xml:space="preserve">NPS = porcentaje de promotores − porcentaje de detractores. Todas las respuestas válidas forman el total. El resultado va de −100 a +100 y no es un porcentaje.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2">
      <c r="B22" s="6" t="inlineStr">
        <is>
          <t xml:space="preserve">ENTIÉNDELO EN POCOS MINUTOS</t>
        </is>
      </c>
      <c r="C22" s="6"/>
      <c r="D22" s="6"/>
      <c r="E22" s="6"/>
      <c r="F22" s="6"/>
    </row>
    <row r="23" ht="24" customHeight="1">
      <c r="B23" s="16" t="inlineStr">
        <is>
          <t xml:space="preserve">•  Las puntuaciones 9 y 10 forman el grupo de promotores.</t>
        </is>
      </c>
    </row>
    <row r="24" ht="24" customHeight="1">
      <c r="B24" s="16" t="inlineStr">
        <is>
          <t xml:space="preserve">•  Las puntuaciones 7 y 8 son neutras en la fórmula, pero siguen siendo relevantes.</t>
        </is>
      </c>
    </row>
    <row r="25" ht="24" customHeight="1">
      <c r="B25" s="16" t="inlineStr">
        <is>
          <t xml:space="preserve">•  Las puntuaciones de 0 a 6 forman el grupo de detractores.</t>
        </is>
      </c>
    </row>
    <row r="27">
      <c r="B27" s="6" t="inlineStr">
        <is>
          <t xml:space="preserve">QUÉ NO MUESTRA ESTE CÁLCULO</t>
        </is>
      </c>
      <c r="C27" s="6"/>
      <c r="D27" s="6"/>
      <c r="E27" s="6"/>
      <c r="F27" s="6"/>
    </row>
    <row r="28" ht="18" customHeight="1">
      <c r="B28" s="17" t="inlineStr">
        <is>
          <t xml:space="preserve">Un valor aislado no explica la causa ni define por sí solo un buen desempeño. Compara periodos y lee los comentarios.</t>
        </is>
      </c>
      <c r="C28" s="17"/>
      <c r="D28" s="17"/>
      <c r="E28" s="17"/>
      <c r="F28" s="17"/>
    </row>
    <row r="29" ht="18" customHeight="1">
      <c r="B29" s="17"/>
      <c r="C29" s="17"/>
      <c r="D29" s="17"/>
      <c r="E29" s="17"/>
      <c r="F29" s="17"/>
    </row>
    <row r="31">
      <c r="B31" s="6" t="inlineStr">
        <is>
          <t xml:space="preserve">SIGUIENTE PASO</t>
        </is>
      </c>
      <c r="C31" s="6"/>
      <c r="D31" s="6"/>
      <c r="E31" s="6"/>
      <c r="F31" s="6"/>
    </row>
    <row r="32" ht="18" customHeight="1">
      <c r="B32" s="16" t="inlineStr">
        <is>
          <t xml:space="preserve">Crea una encuesta NPS y sigue la evolución del indicador a lo largo del tiempo.</t>
        </is>
      </c>
      <c r="C32" s="16"/>
      <c r="D32" s="16"/>
      <c r="E32" s="16"/>
      <c r="F32" s="16"/>
    </row>
    <row r="33" ht="18" customHeight="1">
      <c r="B33" s="16"/>
      <c r="C33" s="16"/>
      <c r="D33" s="16"/>
      <c r="E33" s="16"/>
      <c r="F33" s="16"/>
    </row>
    <row r="34">
      <c r="B34" s="19" t="inlineStr">
        <is>
          <t xml:space="preserve">→ Abrir esta calculadora en el sitio (ejemplos y más contexto)</t>
        </is>
      </c>
    </row>
    <row r="36">
      <c r="B36" s="7" t="inlineStr">
        <is>
          <t xml:space="preserve">NPSLab — encuestas de NPS, CSAT y satisfacción · npslab.cc  |  Fórmulas protegidas sin contraseña (Revisar ▸ Desproteger hoja para editar).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3:F23"/>
    <mergeCell ref="B24:F24"/>
    <mergeCell ref="B25:F25"/>
    <mergeCell ref="B28:F29"/>
    <mergeCell ref="B32:F33"/>
    <mergeCell ref="B34:F34"/>
    <mergeCell ref="B36:F36"/>
  </mergeCells>
  <conditionalFormatting sqref="F10">
    <cfRule type="dataBar" priority="3">
      <dataBar>
        <cfvo type="num" val="0"/>
        <cfvo type="num" val="1"/>
        <color rgb="FF27D064"/>
      </dataBar>
    </cfRule>
  </conditionalFormatting>
  <conditionalFormatting sqref="F11">
    <cfRule type="dataBar" priority="4">
      <dataBar>
        <cfvo type="num" val="0"/>
        <cfvo type="num" val="1"/>
        <color rgb="FFF6C516"/>
      </dataBar>
    </cfRule>
  </conditionalFormatting>
  <conditionalFormatting sqref="F12">
    <cfRule type="dataBar" priority="5">
      <dataBar>
        <cfvo type="num" val="0"/>
        <cfvo type="num" val="1"/>
        <color rgb="FFFF4D4F"/>
      </dataBar>
    </cfRule>
  </conditionalFormatting>
  <conditionalFormatting sqref="E6:F7">
    <cfRule type="expression" dxfId="0" priority="1">
      <formula>AND(ISNUMBER($E$6),$E$6&gt;0)</formula>
    </cfRule>
  </conditionalFormatting>
  <conditionalFormatting sqref="E6:F7">
    <cfRule type="expression" dxfId="1" priority="2">
      <formula>AND(ISNUMBER($E$6),$E$6&lt;0)</formula>
    </cfRule>
  </conditionalFormatting>
  <dataValidations count="3">
    <dataValidation type="whole" operator="greaterThanOrEqual" allowBlank="1" showInputMessage="1" showErrorMessage="1" error="Revisa los datos introducidos para continuar." sqref="C7">
      <formula1>0</formula1>
    </dataValidation>
    <dataValidation type="whole" operator="greaterThanOrEqual" allowBlank="1" showInputMessage="1" showErrorMessage="1" error="Revisa los datos introducidos para continuar." sqref="C9">
      <formula1>0</formula1>
    </dataValidation>
    <dataValidation type="whole" operator="greaterThanOrEqual" allowBlank="1" showInputMessage="1" showErrorMessage="1" error="Revisa los datos introducidos para continuar." sqref="C11">
      <formula1>0</formula1>
    </dataValidation>
  </dataValidations>
  <hyperlinks>
    <hyperlink ref="F3" location="'Menú'!A1"/>
    <hyperlink ref="B34" r:id="rId1" tooltip="https://npslab.cc/es/herramientas/calculadora-nps"/>
    <hyperlink ref="B36" r:id="rId2" tooltip="https://npslab.cc/es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5965F3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Calculadora de CSAT</t>
        </is>
      </c>
      <c r="C1" s="1"/>
      <c r="D1" s="1"/>
      <c r="E1" s="1"/>
      <c r="F1" s="1"/>
      <c r="G1" s="1"/>
    </row>
    <row r="2" ht="30" customHeight="1">
      <c r="A2" s="1"/>
      <c r="B2" s="3" t="inlineStr">
        <is>
          <t xml:space="preserve">Indica cuántas respuestas se consideraron satisfechas y el total de respuestas válidas.</t>
        </is>
      </c>
      <c r="C2" s="1"/>
      <c r="D2" s="1"/>
      <c r="E2" s="1"/>
      <c r="F2" s="1"/>
      <c r="G2" s="1"/>
    </row>
    <row r="3" ht="16" customHeight="1">
      <c r="A3" s="1"/>
      <c r="B3" s="4" t="inlineStr">
        <is>
          <t xml:space="preserve">Medir la experiencia · ≈ 1 min · Gratis, por NPSLab</t>
        </is>
      </c>
      <c r="C3" s="1"/>
      <c r="D3" s="1"/>
      <c r="E3" s="1"/>
      <c r="F3" s="5" t="inlineStr">
        <is>
          <t xml:space="preserve">← Menú</t>
        </is>
      </c>
      <c r="G3" s="1"/>
    </row>
    <row r="4" ht="8" customHeight="1"/>
    <row r="5">
      <c r="B5" s="6" t="inlineStr">
        <is>
          <t xml:space="preserve">TUS DATOS</t>
        </is>
      </c>
      <c r="C5" s="6"/>
      <c r="E5" s="6" t="inlineStr">
        <is>
          <t xml:space="preserve">TU RESULTADO</t>
        </is>
      </c>
      <c r="F5" s="6"/>
    </row>
    <row r="6">
      <c r="B6" s="7" t="inlineStr">
        <is>
          <t xml:space="preserve">Edita solo las celdas amarillas.</t>
        </is>
      </c>
      <c r="E6" s="34">
        <f>IFERROR(IF(OR(C9&lt;=0,C7&gt;C9),"—",C7/C9),"—")</f>
        <v>0.7</v>
      </c>
      <c r="F6" s="12"/>
    </row>
    <row r="7" ht="20" customHeight="1">
      <c r="B7" s="8" t="inlineStr">
        <is>
          <t xml:space="preserve">Respuestas satisfechas</t>
        </is>
      </c>
      <c r="C7" s="9">
        <v>84.0</v>
      </c>
      <c r="E7" s="12"/>
      <c r="F7" s="12"/>
    </row>
    <row r="8" ht="19" customHeight="1">
      <c r="B8" s="7" t="inlineStr">
        <is>
          <t xml:space="preserve">Las opciones que definiste como positivas (ej.: notas 4 y 5 en escala de 1 a 5)</t>
        </is>
      </c>
      <c r="E8" s="13" t="str">
        <f>IFERROR(IF(C9&lt;=0,"Indica el total de respuestas válidas.",IF(C7&gt;C9,"Revisa: satisfechas no puede superar el total.","Esta es la proporción de respuestas que clasificaste como satisfechas.")),"Revisa los datos introducidos para continuar.")</f>
        <v>Esta es la proporción de respuestas que clasificaste como satisfechas.</v>
      </c>
      <c r="F8" s="12"/>
    </row>
    <row r="9" ht="19" customHeight="1">
      <c r="B9" s="8" t="inlineStr">
        <is>
          <t xml:space="preserve">Total de respuestas</t>
        </is>
      </c>
      <c r="C9" s="9">
        <v>120.0</v>
      </c>
      <c r="E9" s="12"/>
      <c r="F9" s="12"/>
    </row>
    <row r="10" ht="12" customHeight="1">
      <c r="B10" s="7" t="inlineStr">
        <is>
          <t xml:space="preserve">Respuestas completas y válidas</t>
        </is>
      </c>
      <c r="E10" s="14" t="inlineStr">
        <is>
          <t xml:space="preserve">Satisfechos</t>
        </is>
      </c>
      <c r="F10" s="33">
        <f>IFERROR(IF(OR(C9&lt;=0,C7&gt;C9),"—",C7+0),"—")</f>
        <v>84.0</v>
      </c>
    </row>
    <row r="11">
      <c r="E11" s="14" t="inlineStr">
        <is>
          <t xml:space="preserve">Otras respuestas</t>
        </is>
      </c>
      <c r="F11" s="33">
        <f>IFERROR(IF(OR(C9&lt;=0,C7&gt;C9),"—",C9-C7),"—")</f>
        <v>36.0</v>
      </c>
    </row>
    <row r="12">
      <c r="E12" s="14" t="inlineStr">
        <is>
          <t xml:space="preserve">Total</t>
        </is>
      </c>
      <c r="F12" s="33">
        <f>IFERROR(IF(OR(C9&lt;=0,C7&gt;C9),"—",C9+0),"—")</f>
        <v>120.0</v>
      </c>
    </row>
    <row r="18">
      <c r="B18" s="6" t="inlineStr">
        <is>
          <t xml:space="preserve">CÓMO LLEGAMOS A ESTE RESULTADO</t>
        </is>
      </c>
      <c r="C18" s="6"/>
      <c r="D18" s="6"/>
      <c r="E18" s="6"/>
      <c r="F18" s="6"/>
    </row>
    <row r="19" ht="18" customHeight="1">
      <c r="B19" s="15" t="inlineStr">
        <is>
          <t xml:space="preserve">CSAT = respuestas consideradas satisfechas ÷ total de respuestas válidas × 100.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2">
      <c r="B22" s="6" t="inlineStr">
        <is>
          <t xml:space="preserve">ENTIÉNDELO EN POCOS MINUTOS</t>
        </is>
      </c>
      <c r="C22" s="6"/>
      <c r="D22" s="6"/>
      <c r="E22" s="6"/>
      <c r="F22" s="6"/>
    </row>
    <row r="23" ht="24" customHeight="1">
      <c r="B23" s="16" t="inlineStr">
        <is>
          <t xml:space="preserve">•  CSAT mide la satisfacción con una experiencia o interacción específica.</t>
        </is>
      </c>
    </row>
    <row r="24" ht="24" customHeight="1">
      <c r="B24" s="16" t="inlineStr">
        <is>
          <t xml:space="preserve">•  En una escala de cinco puntos, las dos opciones más altas suelen ser positivas.</t>
        </is>
      </c>
    </row>
    <row r="25" ht="24" customHeight="1">
      <c r="B25" s="16" t="inlineStr">
        <is>
          <t xml:space="preserve">•  Las comparaciones funcionan mejor si pregunta, escala y momento no cambian.</t>
        </is>
      </c>
    </row>
    <row r="27">
      <c r="B27" s="6" t="inlineStr">
        <is>
          <t xml:space="preserve">QUÉ NO MUESTRA ESTE CÁLCULO</t>
        </is>
      </c>
      <c r="C27" s="6"/>
      <c r="D27" s="6"/>
      <c r="E27" s="6"/>
      <c r="F27" s="6"/>
    </row>
    <row r="28" ht="18" customHeight="1">
      <c r="B28" s="17" t="inlineStr">
        <is>
          <t xml:space="preserve">El resultado es una foto del momento y cambia cuando cambia la escala o el umbral de satisfacción.</t>
        </is>
      </c>
      <c r="C28" s="17"/>
      <c r="D28" s="17"/>
      <c r="E28" s="17"/>
      <c r="F28" s="17"/>
    </row>
    <row r="29" ht="18" customHeight="1">
      <c r="B29" s="17"/>
      <c r="C29" s="17"/>
      <c r="D29" s="17"/>
      <c r="E29" s="17"/>
      <c r="F29" s="17"/>
    </row>
    <row r="31">
      <c r="B31" s="6" t="inlineStr">
        <is>
          <t xml:space="preserve">SIGUIENTE PASO</t>
        </is>
      </c>
      <c r="C31" s="6"/>
      <c r="D31" s="6"/>
      <c r="E31" s="6"/>
      <c r="F31" s="6"/>
    </row>
    <row r="32" ht="18" customHeight="1">
      <c r="B32" s="16" t="inlineStr">
        <is>
          <t xml:space="preserve">Envía una encuesta CSAT justo después del punto del recorrido que quieres mejorar.</t>
        </is>
      </c>
      <c r="C32" s="16"/>
      <c r="D32" s="16"/>
      <c r="E32" s="16"/>
      <c r="F32" s="16"/>
    </row>
    <row r="33" ht="18" customHeight="1">
      <c r="B33" s="16"/>
      <c r="C33" s="16"/>
      <c r="D33" s="16"/>
      <c r="E33" s="16"/>
      <c r="F33" s="16"/>
    </row>
    <row r="34">
      <c r="B34" s="19" t="inlineStr">
        <is>
          <t xml:space="preserve">→ Abrir esta calculadora en el sitio (ejemplos y más contexto)</t>
        </is>
      </c>
    </row>
    <row r="36">
      <c r="B36" s="7" t="inlineStr">
        <is>
          <t xml:space="preserve">NPSLab — encuestas de NPS, CSAT y satisfacción · npslab.cc  |  Fórmulas protegidas sin contraseña (Revisar ▸ Desproteger hoja para editar).</t>
        </is>
      </c>
    </row>
  </sheetData>
  <sheetProtection sheet="1" objects="1" scenarios="1"/>
  <mergeCells count="16">
    <mergeCell ref="B1:F1"/>
    <mergeCell ref="B2:F2"/>
    <mergeCell ref="B3:E3"/>
    <mergeCell ref="B6:C6"/>
    <mergeCell ref="B8:C8"/>
    <mergeCell ref="B10:C10"/>
    <mergeCell ref="E6:F7"/>
    <mergeCell ref="E8:F9"/>
    <mergeCell ref="B19:F20"/>
    <mergeCell ref="B23:F23"/>
    <mergeCell ref="B24:F24"/>
    <mergeCell ref="B25:F25"/>
    <mergeCell ref="B28:F29"/>
    <mergeCell ref="B32:F33"/>
    <mergeCell ref="B34:F34"/>
    <mergeCell ref="B36:F36"/>
  </mergeCells>
  <dataValidations count="2">
    <dataValidation type="whole" operator="greaterThanOrEqual" allowBlank="1" showInputMessage="1" showErrorMessage="1" error="Revisa los datos introducidos para continuar." sqref="C7">
      <formula1>0</formula1>
    </dataValidation>
    <dataValidation type="whole" operator="greaterThanOrEqual" allowBlank="1" showInputMessage="1" showErrorMessage="1" error="Revisa los datos introducidos para continuar." sqref="C9">
      <formula1>1</formula1>
    </dataValidation>
  </dataValidations>
  <hyperlinks>
    <hyperlink ref="F3" location="'Menú'!A1"/>
    <hyperlink ref="B34" r:id="rId1" tooltip="https://npslab.cc/es/herramientas/calculadora-csat"/>
    <hyperlink ref="B36" r:id="rId2" tooltip="https://npslab.cc/es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6C516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Calculadora de tamaño de muestra</t>
        </is>
      </c>
      <c r="C1" s="1"/>
      <c r="D1" s="1"/>
      <c r="E1" s="1"/>
      <c r="F1" s="1"/>
      <c r="G1" s="1"/>
      <c r="H1" s="0">
        <v>90.0</v>
      </c>
    </row>
    <row r="2" ht="30" customHeight="1">
      <c r="A2" s="1"/>
      <c r="B2" s="3" t="inlineStr">
        <is>
          <t xml:space="preserve">Descubre cuántas respuestas necesitas para representar una población con la precisión elegida.</t>
        </is>
      </c>
      <c r="C2" s="1"/>
      <c r="D2" s="1"/>
      <c r="E2" s="1"/>
      <c r="F2" s="1"/>
      <c r="G2" s="1"/>
      <c r="H2" s="0">
        <v>95.0</v>
      </c>
    </row>
    <row r="3" ht="16" customHeight="1">
      <c r="A3" s="1"/>
      <c r="B3" s="4" t="inlineStr">
        <is>
          <t xml:space="preserve">Planificar la investigación · ≈ 2 min · Gratis, por NPSLab</t>
        </is>
      </c>
      <c r="C3" s="1"/>
      <c r="D3" s="1"/>
      <c r="E3" s="1"/>
      <c r="F3" s="5" t="inlineStr">
        <is>
          <t xml:space="preserve">← Menú</t>
        </is>
      </c>
      <c r="G3" s="1"/>
      <c r="H3" s="0">
        <v>99.0</v>
      </c>
    </row>
    <row r="4" ht="8" customHeight="1"/>
    <row r="5">
      <c r="B5" s="6" t="inlineStr">
        <is>
          <t xml:space="preserve">TUS DATOS</t>
        </is>
      </c>
      <c r="C5" s="6"/>
      <c r="E5" s="6" t="inlineStr">
        <is>
          <t xml:space="preserve">TU RESULTADO</t>
        </is>
      </c>
      <c r="F5" s="6"/>
      <c r="H5" s="0">
        <f>IF(AND(ISNUMBER(C11),C11&gt;0,C11&lt;=100),1,0)</f>
        <v>1.0</v>
      </c>
    </row>
    <row r="6">
      <c r="B6" s="7" t="inlineStr">
        <is>
          <t xml:space="preserve">Edita solo las celdas amarillas.</t>
        </is>
      </c>
      <c r="E6" s="35">
        <f>IFERROR(IF($H$5=0,"—",ROUNDUP(C22,0)),"—")</f>
        <v>383.0</v>
      </c>
      <c r="F6" s="12"/>
    </row>
    <row r="7" ht="20" customHeight="1">
      <c r="B7" s="8" t="inlineStr">
        <is>
          <t xml:space="preserve">Población (opcional)</t>
        </is>
      </c>
      <c r="C7" s="11">
        <v>100000.0</v>
      </c>
      <c r="E7" s="12"/>
      <c r="F7" s="12"/>
    </row>
    <row r="8" ht="19" customHeight="1">
      <c r="B8" s="7" t="inlineStr">
        <is>
          <t xml:space="preserve">Personas o unidades que quieres representar. Déjalo en blanco si es amplia o desconocida.</t>
        </is>
      </c>
      <c r="E8" s="13" t="str">
        <f>IFERROR(IF($H$5=0,"Indica el margen de error (entre 0 y 100) para calcular.","Planifica recopilar al menos este número de respuestas completas."),"Revisa los datos introducidos para continuar.")</f>
        <v>Planifica recopilar al menos este número de respuestas completas.</v>
      </c>
      <c r="F8" s="12"/>
    </row>
    <row r="9" ht="19" customHeight="1">
      <c r="B9" s="8" t="inlineStr">
        <is>
          <t xml:space="preserve">Nivel de confianza (%)</t>
        </is>
      </c>
      <c r="C9" s="9">
        <v>95.0</v>
      </c>
      <c r="E9" s="12"/>
      <c r="F9" s="12"/>
    </row>
    <row r="10" ht="12" customHeight="1">
      <c r="B10" s="7" t="inlineStr">
        <is>
          <t xml:space="preserve">95% es la opción más habitual</t>
        </is>
      </c>
      <c r="E10" s="14" t="inlineStr">
        <is>
          <t xml:space="preserve">Confianza</t>
        </is>
      </c>
      <c r="F10" s="36">
        <f>IFERROR(IF($H$5=0,"—",(C9*1)/100),"—")</f>
        <v>0.95</v>
      </c>
    </row>
    <row r="11" ht="20" customHeight="1">
      <c r="B11" s="8" t="inlineStr">
        <is>
          <t xml:space="preserve">Margen de error (p.p.)</t>
        </is>
      </c>
      <c r="C11" s="10">
        <v>5.0</v>
      </c>
      <c r="E11" s="14" t="inlineStr">
        <is>
          <t xml:space="preserve">Margen objetivo (p.p.)</t>
        </is>
      </c>
      <c r="F11" s="37">
        <f>IFERROR(IF($H$5=0,"—",C11+0),"—")</f>
        <v>5.0</v>
      </c>
    </row>
    <row r="12" ht="12" customHeight="1">
      <c r="B12" s="7" t="inlineStr">
        <is>
          <t xml:space="preserve">En puntos porcentuales. Ej.: 5</t>
        </is>
      </c>
      <c r="E12" s="14" t="inlineStr">
        <is>
          <t xml:space="preserve">Tamaño de la población</t>
        </is>
      </c>
      <c r="F12" s="38">
        <f>IFERROR(IF(OR(ISBLANK(C7),C7&lt;=0),"∞ (amplia)",C7+0),"—")</f>
        <v>100000.0</v>
      </c>
    </row>
    <row r="18">
      <c r="B18" s="6" t="inlineStr">
        <is>
          <t xml:space="preserve">CÓMO LLEGAMOS A ESTE RESULTADO</t>
        </is>
      </c>
      <c r="C18" s="6"/>
      <c r="D18" s="6"/>
      <c r="E18" s="6"/>
      <c r="F18" s="6"/>
    </row>
    <row r="19" ht="18" customHeight="1">
      <c r="B19" s="15" t="inlineStr">
        <is>
          <t xml:space="preserve">Usamos p = 0,5 (varianza conservadora). Para una población amplia, n = z² × 0,25 ÷ e². Cuando se indica N, usamos n = N × z² × 0,25 ÷ [e² × (N − 1) + z² × 0,25]. El resultado se redondea hacia arriba.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1">
      <c r="B21" s="18" t="inlineStr">
        <is>
          <t xml:space="preserve">Puntuación z utilizada</t>
        </is>
      </c>
      <c r="C21" s="39">
        <f>IFERROR(IFERROR(IF((C9*1)=90,1.6448536269514722,IF((C9*1)=99,2.5758293035489004,1.959963984540054)),1.959963984540054),"—")</f>
        <v>1.959963984540054</v>
      </c>
      <c r="D21" s="40"/>
      <c r="E21" s="40"/>
      <c r="F21" s="40"/>
    </row>
    <row r="22">
      <c r="B22" s="18" t="inlineStr">
        <is>
          <t xml:space="preserve">Muestra antes de redondear</t>
        </is>
      </c>
      <c r="C22" s="41">
        <f>IFERROR(IF($H$5=0,"",IF(OR(ISBLANK(C7),C7&lt;=0),C21^2*0.25/(C11/100)^2,C7*C21^2*0.25/((C11/100)^2*(C7-1)+C21^2*0.25))),"—")</f>
        <v>382.679660707893</v>
      </c>
      <c r="D22" s="40"/>
      <c r="E22" s="40"/>
      <c r="F22" s="40"/>
    </row>
    <row r="24">
      <c r="B24" s="6" t="inlineStr">
        <is>
          <t xml:space="preserve">ENTIÉNDELO EN POCOS MINUTOS</t>
        </is>
      </c>
      <c r="C24" s="6"/>
      <c r="D24" s="6"/>
      <c r="E24" s="6"/>
      <c r="F24" s="6"/>
    </row>
    <row r="25" ht="24" customHeight="1">
      <c r="B25" s="16" t="inlineStr">
        <is>
          <t xml:space="preserve">•  Más confianza o un margen de error menor requieren una muestra más grande.</t>
        </is>
      </c>
    </row>
    <row r="26" ht="24" customHeight="1">
      <c r="B26" s="16" t="inlineStr">
        <is>
          <t xml:space="preserve">•  A partir de cierto punto, aumentar mucho la población cambia muy poco la muestra.</t>
        </is>
      </c>
    </row>
    <row r="27" ht="24" customHeight="1">
      <c r="B27" s="16" t="inlineStr">
        <is>
          <t xml:space="preserve">•  La meta corresponde a respuestas completas, no solo a invitaciones enviadas.</t>
        </is>
      </c>
    </row>
    <row r="29">
      <c r="B29" s="6" t="inlineStr">
        <is>
          <t xml:space="preserve">QUÉ NO MUESTRA ESTE CÁLCULO</t>
        </is>
      </c>
      <c r="C29" s="6"/>
      <c r="D29" s="6"/>
      <c r="E29" s="6"/>
      <c r="F29" s="6"/>
    </row>
    <row r="30" ht="18" customHeight="1">
      <c r="B30" s="17" t="inlineStr">
        <is>
          <t xml:space="preserve">Una muestra grande reduce el error aleatorio, pero no corrige sesgos de selección ni respuestas de baja calidad.</t>
        </is>
      </c>
      <c r="C30" s="17"/>
      <c r="D30" s="17"/>
      <c r="E30" s="17"/>
      <c r="F30" s="17"/>
    </row>
    <row r="31" ht="18" customHeight="1">
      <c r="B31" s="17"/>
      <c r="C31" s="17"/>
      <c r="D31" s="17"/>
      <c r="E31" s="17"/>
      <c r="F31" s="17"/>
    </row>
    <row r="33">
      <c r="B33" s="6" t="inlineStr">
        <is>
          <t xml:space="preserve">SIGUIENTE PASO</t>
        </is>
      </c>
      <c r="C33" s="6"/>
      <c r="D33" s="6"/>
      <c r="E33" s="6"/>
      <c r="F33" s="6"/>
    </row>
    <row r="34" ht="18" customHeight="1">
      <c r="B34" s="16" t="inlineStr">
        <is>
          <t xml:space="preserve">Usa la meta en el planificador de recolección para estimar cuántas invitaciones necesitas.</t>
        </is>
      </c>
      <c r="C34" s="16"/>
      <c r="D34" s="16"/>
      <c r="E34" s="16"/>
      <c r="F34" s="16"/>
    </row>
    <row r="35" ht="18" customHeight="1">
      <c r="B35" s="16"/>
      <c r="C35" s="16"/>
      <c r="D35" s="16"/>
      <c r="E35" s="16"/>
      <c r="F35" s="16"/>
    </row>
    <row r="36">
      <c r="B36" s="19" t="inlineStr">
        <is>
          <t xml:space="preserve">→ Abrir esta calculadora en el sitio (ejemplos y más contexto)</t>
        </is>
      </c>
    </row>
    <row r="38">
      <c r="B38" s="7" t="inlineStr">
        <is>
          <t xml:space="preserve">NPSLab — encuestas de NPS, CSAT y satisfacción · npslab.cc  |  Fórmulas protegidas sin contraseña (Revisar ▸ Desproteger hoja para editar).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5:F25"/>
    <mergeCell ref="B26:F26"/>
    <mergeCell ref="B27:F27"/>
    <mergeCell ref="B30:F31"/>
    <mergeCell ref="B34:F35"/>
    <mergeCell ref="B36:F36"/>
    <mergeCell ref="B38:F38"/>
  </mergeCells>
  <dataValidations count="3">
    <dataValidation type="list" allowBlank="1" showInputMessage="1" showErrorMessage="1" error="Revisa los datos introducidos para continuar." sqref="C9">
      <formula1>$H$1:$H$3</formula1>
    </dataValidation>
    <dataValidation type="whole" operator="greaterThanOrEqual" allowBlank="1" showInputMessage="1" showErrorMessage="1" error="Revisa los datos introducidos para continuar." sqref="C7">
      <formula1>1</formula1>
    </dataValidation>
    <dataValidation type="decimal" operator="between" allowBlank="1" showInputMessage="1" showErrorMessage="1" error="Revisa los datos introducidos para continuar." sqref="C11">
      <formula1>0.000001</formula1>
      <formula2>100</formula2>
    </dataValidation>
  </dataValidations>
  <hyperlinks>
    <hyperlink ref="F3" location="'Menú'!A1"/>
    <hyperlink ref="B36" r:id="rId1" tooltip="https://npslab.cc/es/herramientas/tamano-de-muestra"/>
    <hyperlink ref="B38" r:id="rId2" tooltip="https://npslab.cc/es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6C516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Calculadora de margen de error</t>
        </is>
      </c>
      <c r="C1" s="1"/>
      <c r="D1" s="1"/>
      <c r="E1" s="1"/>
      <c r="F1" s="1"/>
      <c r="G1" s="1"/>
      <c r="H1" s="0">
        <v>90.0</v>
      </c>
    </row>
    <row r="2" ht="30" customHeight="1">
      <c r="A2" s="1"/>
      <c r="B2" s="3" t="inlineStr">
        <is>
          <t xml:space="preserve">Observa cuánto puede variar un resultado de la muestra respecto de la población.</t>
        </is>
      </c>
      <c r="C2" s="1"/>
      <c r="D2" s="1"/>
      <c r="E2" s="1"/>
      <c r="F2" s="1"/>
      <c r="G2" s="1"/>
      <c r="H2" s="0">
        <v>95.0</v>
      </c>
    </row>
    <row r="3" ht="16" customHeight="1">
      <c r="A3" s="1"/>
      <c r="B3" s="4" t="inlineStr">
        <is>
          <t xml:space="preserve">Planificar la investigación · ≈ 2 min · Gratis, por NPSLab</t>
        </is>
      </c>
      <c r="C3" s="1"/>
      <c r="D3" s="1"/>
      <c r="E3" s="1"/>
      <c r="F3" s="5" t="inlineStr">
        <is>
          <t xml:space="preserve">← Menú</t>
        </is>
      </c>
      <c r="G3" s="1"/>
      <c r="H3" s="0">
        <v>99.0</v>
      </c>
    </row>
    <row r="4" ht="8" customHeight="1"/>
    <row r="5">
      <c r="B5" s="6" t="inlineStr">
        <is>
          <t xml:space="preserve">TUS DATOS</t>
        </is>
      </c>
      <c r="C5" s="6"/>
      <c r="E5" s="6" t="inlineStr">
        <is>
          <t xml:space="preserve">TU RESULTADO</t>
        </is>
      </c>
      <c r="F5" s="6"/>
      <c r="H5" s="0">
        <f>IF(AND(ISNUMBER(C11),C11&gt;=1,OR(ISBLANK(C7),C7&lt;=0,AND(ISNUMBER(C7),C11&lt;=C7))),1,0)</f>
        <v>1.0</v>
      </c>
    </row>
    <row r="6">
      <c r="B6" s="7" t="inlineStr">
        <is>
          <t xml:space="preserve">Edita solo las celdas amarillas.</t>
        </is>
      </c>
      <c r="E6" s="31">
        <f>IFERROR(IF($H$5=0,"—",C21*SQRT(0.25/C11)*C22*100),"—")</f>
        <v>4.996680173162097</v>
      </c>
      <c r="F6" s="12"/>
    </row>
    <row r="7" ht="20" customHeight="1">
      <c r="B7" s="8" t="inlineStr">
        <is>
          <t xml:space="preserve">Población (opcional)</t>
        </is>
      </c>
      <c r="C7" s="11">
        <v>1000.0</v>
      </c>
      <c r="E7" s="12"/>
      <c r="F7" s="12"/>
    </row>
    <row r="8" ht="19" customHeight="1">
      <c r="B8" s="7" t="inlineStr">
        <is>
          <t xml:space="preserve">Déjalo en blanco si es amplia o desconocida.</t>
        </is>
      </c>
      <c r="E8" s="13" t="str">
        <f>IFERROR(IF($H$5=0,"Revisa los datos: las respuestas recopiladas no pueden superar la población.","Bajo estos supuestos, un porcentaje observado puede variar aproximadamente por este margen. Hacia arriba o hacia abajo."),"Revisa los datos introducidos para continuar.")</f>
        <v>Bajo estos supuestos, un porcentaje observado puede variar aproximadamente por este margen. Hacia arriba o hacia abajo.</v>
      </c>
      <c r="F8" s="12"/>
    </row>
    <row r="9" ht="19" customHeight="1">
      <c r="B9" s="8" t="inlineStr">
        <is>
          <t xml:space="preserve">Nivel de confianza (%)</t>
        </is>
      </c>
      <c r="C9" s="9">
        <v>95.0</v>
      </c>
      <c r="E9" s="12"/>
      <c r="F9" s="12"/>
    </row>
    <row r="10" ht="12" customHeight="1">
      <c r="B10" s="7" t="inlineStr">
        <is>
          <t xml:space="preserve">95% es la opción más habitual</t>
        </is>
      </c>
      <c r="E10" s="14" t="inlineStr">
        <is>
          <t xml:space="preserve">Confianza</t>
        </is>
      </c>
      <c r="F10" s="36">
        <f>IFERROR(IF($H$5=0,"—",(C9*1)/100),"—")</f>
        <v>0.95</v>
      </c>
    </row>
    <row r="11" ht="20" customHeight="1">
      <c r="B11" s="8" t="inlineStr">
        <is>
          <t xml:space="preserve">Respuestas recopiladas</t>
        </is>
      </c>
      <c r="C11" s="9">
        <v>278.0</v>
      </c>
      <c r="E11" s="14" t="inlineStr">
        <is>
          <t xml:space="preserve">Respuestas recopiladas</t>
        </is>
      </c>
      <c r="F11" s="38">
        <f>IFERROR(IF($H$5=0,"—",C11+0),"—")</f>
        <v>278.0</v>
      </c>
    </row>
    <row r="12" ht="12" customHeight="1">
      <c r="B12" s="7" t="inlineStr">
        <is>
          <t xml:space="preserve">Respuestas completas y válidas</t>
        </is>
      </c>
      <c r="E12" s="14" t="inlineStr">
        <is>
          <t xml:space="preserve">Tamaño de la población</t>
        </is>
      </c>
      <c r="F12" s="38">
        <f>IFERROR(IF(OR(ISBLANK(C7),C7&lt;=0),"∞ (amplia)",C7+0),"—")</f>
        <v>1000.0</v>
      </c>
    </row>
    <row r="18">
      <c r="B18" s="6" t="inlineStr">
        <is>
          <t xml:space="preserve">CÓMO LLEGAMOS A ESTE RESULTADO</t>
        </is>
      </c>
      <c r="C18" s="6"/>
      <c r="D18" s="6"/>
      <c r="E18" s="6"/>
      <c r="F18" s="6"/>
    </row>
    <row r="19" ht="18" customHeight="1">
      <c r="B19" s="15" t="inlineStr">
        <is>
          <t xml:space="preserve">Usamos p = 0,5. Sin población, margen = z × √(0,25 ÷ n); con N, multiplicamos por √[(N−n) ÷ (N−1)].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1">
      <c r="B21" s="18" t="inlineStr">
        <is>
          <t xml:space="preserve">Puntuación z utilizada</t>
        </is>
      </c>
      <c r="C21" s="39">
        <f>IFERROR(IFERROR(IF((C9*1)=90,1.6448536269514722,IF((C9*1)=99,2.5758293035489004,1.959963984540054)),1.959963984540054),"—")</f>
        <v>1.959963984540054</v>
      </c>
      <c r="D21" s="40"/>
      <c r="E21" s="40"/>
      <c r="F21" s="40"/>
    </row>
    <row r="22">
      <c r="B22" s="18" t="inlineStr">
        <is>
          <t xml:space="preserve">Corrección de población finita</t>
        </is>
      </c>
      <c r="C22" s="39">
        <f>IFERROR(IF($H$5=0,"",IF(OR(ISBLANK(C7),C7&lt;=0),1,IF(C11&gt;=C7,0,SQRT((C7-C11)/(C7-1))))),"—")</f>
        <v>0.8501310032710975</v>
      </c>
      <c r="D22" s="40"/>
      <c r="E22" s="40"/>
      <c r="F22" s="40"/>
    </row>
    <row r="24">
      <c r="B24" s="6" t="inlineStr">
        <is>
          <t xml:space="preserve">ENTIÉNDELO EN POCOS MINUTOS</t>
        </is>
      </c>
      <c r="C24" s="6"/>
      <c r="D24" s="6"/>
      <c r="E24" s="6"/>
      <c r="F24" s="6"/>
    </row>
    <row r="25" ht="24" customHeight="1">
      <c r="B25" s="16" t="inlineStr">
        <is>
          <t xml:space="preserve">•  El margen disminuye cuando aumenta el número de respuestas.</t>
        </is>
      </c>
    </row>
    <row r="26" ht="24" customHeight="1">
      <c r="B26" s="16" t="inlineStr">
        <is>
          <t xml:space="preserve">•  Un nivel de confianza mayor produce un intervalo más amplio.</t>
        </is>
      </c>
    </row>
    <row r="27" ht="24" customHeight="1">
      <c r="B27" s="16" t="inlineStr">
        <is>
          <t xml:space="preserve">•  Esta herramienta fija p en 50%, la estimación conservadora para una proporción.</t>
        </is>
      </c>
    </row>
    <row r="29">
      <c r="B29" s="6" t="inlineStr">
        <is>
          <t xml:space="preserve">QUÉ NO MUESTRA ESTE CÁLCULO</t>
        </is>
      </c>
      <c r="C29" s="6"/>
      <c r="D29" s="6"/>
      <c r="E29" s="6"/>
      <c r="F29" s="6"/>
    </row>
    <row r="30" ht="18" customHeight="1">
      <c r="B30" s="17" t="inlineStr">
        <is>
          <t xml:space="preserve">El margen cubre la incertidumbre del muestreo; no mide sesgos, preguntas deficientes ni respuestas imprecisas.</t>
        </is>
      </c>
      <c r="C30" s="17"/>
      <c r="D30" s="17"/>
      <c r="E30" s="17"/>
      <c r="F30" s="17"/>
    </row>
    <row r="31" ht="18" customHeight="1">
      <c r="B31" s="17"/>
      <c r="C31" s="17"/>
      <c r="D31" s="17"/>
      <c r="E31" s="17"/>
      <c r="F31" s="17"/>
    </row>
    <row r="33">
      <c r="B33" s="6" t="inlineStr">
        <is>
          <t xml:space="preserve">SIGUIENTE PASO</t>
        </is>
      </c>
      <c r="C33" s="6"/>
      <c r="D33" s="6"/>
      <c r="E33" s="6"/>
      <c r="F33" s="6"/>
    </row>
    <row r="34" ht="18" customHeight="1">
      <c r="B34" s="16" t="inlineStr">
        <is>
          <t xml:space="preserve">Presenta el porcentaje junto con el margen y el nivel de confianza, nunca como un valor exacto.</t>
        </is>
      </c>
      <c r="C34" s="16"/>
      <c r="D34" s="16"/>
      <c r="E34" s="16"/>
      <c r="F34" s="16"/>
    </row>
    <row r="35" ht="18" customHeight="1">
      <c r="B35" s="16"/>
      <c r="C35" s="16"/>
      <c r="D35" s="16"/>
      <c r="E35" s="16"/>
      <c r="F35" s="16"/>
    </row>
    <row r="36">
      <c r="B36" s="19" t="inlineStr">
        <is>
          <t xml:space="preserve">→ Abrir esta calculadora en el sitio (ejemplos y más contexto)</t>
        </is>
      </c>
    </row>
    <row r="38">
      <c r="B38" s="7" t="inlineStr">
        <is>
          <t xml:space="preserve">NPSLab — encuestas de NPS, CSAT y satisfacción · npslab.cc  |  Fórmulas protegidas sin contraseña (Revisar ▸ Desproteger hoja para editar).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5:F25"/>
    <mergeCell ref="B26:F26"/>
    <mergeCell ref="B27:F27"/>
    <mergeCell ref="B30:F31"/>
    <mergeCell ref="B34:F35"/>
    <mergeCell ref="B36:F36"/>
    <mergeCell ref="B38:F38"/>
  </mergeCells>
  <dataValidations count="3">
    <dataValidation type="list" allowBlank="1" showInputMessage="1" showErrorMessage="1" error="Revisa los datos introducidos para continuar." sqref="C9">
      <formula1>$H$1:$H$3</formula1>
    </dataValidation>
    <dataValidation type="whole" operator="greaterThanOrEqual" allowBlank="1" showInputMessage="1" showErrorMessage="1" error="Revisa los datos introducidos para continuar." sqref="C7">
      <formula1>1</formula1>
    </dataValidation>
    <dataValidation type="whole" operator="greaterThanOrEqual" allowBlank="1" showInputMessage="1" showErrorMessage="1" error="Revisa los datos introducidos para continuar." sqref="C11">
      <formula1>1</formula1>
    </dataValidation>
  </dataValidations>
  <hyperlinks>
    <hyperlink ref="F3" location="'Menú'!A1"/>
    <hyperlink ref="B36" r:id="rId1" tooltip="https://npslab.cc/es/herramientas/margen-de-error"/>
    <hyperlink ref="B38" r:id="rId2" tooltip="https://npslab.cc/es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6C516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Planificador de recolección</t>
        </is>
      </c>
      <c r="C1" s="1"/>
      <c r="D1" s="1"/>
      <c r="E1" s="1"/>
      <c r="F1" s="1"/>
      <c r="G1" s="1"/>
    </row>
    <row r="2" ht="30" customHeight="1">
      <c r="A2" s="1"/>
      <c r="B2" s="3" t="inlineStr">
        <is>
          <t xml:space="preserve">Convierte tu meta de respuestas en una estimación de invitaciones, alcance y esfuerzo de recolección.</t>
        </is>
      </c>
      <c r="C2" s="1"/>
      <c r="D2" s="1"/>
      <c r="E2" s="1"/>
      <c r="F2" s="1"/>
      <c r="G2" s="1"/>
    </row>
    <row r="3" ht="16" customHeight="1">
      <c r="A3" s="1"/>
      <c r="B3" s="4" t="inlineStr">
        <is>
          <t xml:space="preserve">Planificar la investigación · ≈ 3 min · Gratis, por NPSLab</t>
        </is>
      </c>
      <c r="C3" s="1"/>
      <c r="D3" s="1"/>
      <c r="E3" s="1"/>
      <c r="F3" s="5" t="inlineStr">
        <is>
          <t xml:space="preserve">← Menú</t>
        </is>
      </c>
      <c r="G3" s="1"/>
    </row>
    <row r="4" ht="8" customHeight="1"/>
    <row r="5">
      <c r="B5" s="6" t="inlineStr">
        <is>
          <t xml:space="preserve">TUS DATOS</t>
        </is>
      </c>
      <c r="C5" s="6"/>
      <c r="E5" s="6" t="inlineStr">
        <is>
          <t xml:space="preserve">TU RESULTADO</t>
        </is>
      </c>
      <c r="F5" s="6"/>
      <c r="H5" s="0">
        <f>IFERROR(IF(AND(ISNUMBER(C7),C7&gt;0,ISNUMBER(C9),C9&gt;0,C9&lt;=100,ISNUMBER(C11),C11&gt;=0,ISNUMBER(C13),C13&gt;0),1,0),0)</f>
        <v>1.0</v>
      </c>
    </row>
    <row r="6">
      <c r="B6" s="7" t="inlineStr">
        <is>
          <t xml:space="preserve">Edita solo las celdas amarillas.</t>
        </is>
      </c>
      <c r="E6" s="35">
        <f>IFERROR(IF($H$5=0,"—",$H$6),"—")</f>
        <v>2000.0</v>
      </c>
      <c r="F6" s="12"/>
      <c r="H6" s="0">
        <f>IFERROR(IF($H$5=0,"",ROUNDUP(C7/(C9/100),0)),"")</f>
        <v>2000.0</v>
      </c>
    </row>
    <row r="7" ht="20" customHeight="1">
      <c r="B7" s="8" t="inlineStr">
        <is>
          <t xml:space="preserve">Respuestas objetivo</t>
        </is>
      </c>
      <c r="C7" s="9">
        <v>500.0</v>
      </c>
      <c r="E7" s="12"/>
      <c r="F7" s="12"/>
    </row>
    <row r="8" ht="19" customHeight="1">
      <c r="B8" s="7" t="inlineStr">
        <is>
          <t xml:space="preserve">Meta de respuestas completas</t>
        </is>
      </c>
      <c r="E8" s="13" t="str">
        <f>IFERROR(IF($H$5=0,"Completa meta, tasa (0 a 100), coste y días para calcular.","Este es el volumen mínimo estimado de invitaciones para alcanzar la meta."),"Revisa los datos introducidos para continuar.")</f>
        <v>Este es el volumen mínimo estimado de invitaciones para alcanzar la meta.</v>
      </c>
      <c r="F8" s="12"/>
    </row>
    <row r="9" ht="19" customHeight="1">
      <c r="B9" s="8" t="inlineStr">
        <is>
          <t xml:space="preserve">Tasa esperada de finalización (%)</t>
        </is>
      </c>
      <c r="C9" s="10">
        <v>25.0</v>
      </c>
      <c r="E9" s="12"/>
      <c r="F9" s="12"/>
    </row>
    <row r="10" ht="12" customHeight="1">
      <c r="B10" s="7" t="inlineStr">
        <is>
          <t xml:space="preserve">Invitaciones que se convierten en respuestas completas</t>
        </is>
      </c>
      <c r="E10" s="14" t="inlineStr">
        <is>
          <t xml:space="preserve">Invitaciones por día</t>
        </is>
      </c>
      <c r="F10" s="38">
        <f>IFERROR(IF($H$5=0,"—",ROUNDUP($H$6/C13,0)),"—")</f>
        <v>200.0</v>
      </c>
    </row>
    <row r="11" ht="20" customHeight="1">
      <c r="B11" s="8" t="inlineStr">
        <is>
          <t xml:space="preserve">Coste por invitación (€)</t>
        </is>
      </c>
      <c r="C11" s="10">
        <v>0.2</v>
      </c>
      <c r="E11" s="14" t="inlineStr">
        <is>
          <t xml:space="preserve">Respuestas por día (meta)</t>
        </is>
      </c>
      <c r="F11" s="37">
        <f>IFERROR(IF($H$5=0,"—",C7/C13),"—")</f>
        <v>50.0</v>
      </c>
    </row>
    <row r="12" ht="12" customHeight="1">
      <c r="B12" s="7" t="inlineStr">
        <is>
          <t xml:space="preserve">Usa 0 si no hay coste directo</t>
        </is>
      </c>
      <c r="E12" s="14" t="inlineStr">
        <is>
          <t xml:space="preserve">Coste estimado</t>
        </is>
      </c>
      <c r="F12" s="57">
        <f>IFERROR(IF($H$5=0,"—",$H$6*C11),"—")</f>
        <v>400.0</v>
      </c>
    </row>
    <row r="13" ht="20" customHeight="1">
      <c r="B13" s="8" t="inlineStr">
        <is>
          <t xml:space="preserve">Días de recopilación</t>
        </is>
      </c>
      <c r="C13" s="9">
        <v>10.0</v>
      </c>
      <c r="E13" s="14" t="inlineStr">
        <is>
          <t xml:space="preserve">Coste por respuesta</t>
        </is>
      </c>
      <c r="F13" s="57">
        <f>IFERROR(IF($H$5=0,"—",$H$6*C11/C7),"—")</f>
        <v>0.8</v>
      </c>
    </row>
    <row r="14">
      <c r="E14" s="14" t="inlineStr">
        <is>
          <t xml:space="preserve">Coste por día</t>
        </is>
      </c>
      <c r="F14" s="57">
        <f>IFERROR(IF($H$5=0,"—",$H$6*C11/C13),"—")</f>
        <v>40.0</v>
      </c>
    </row>
    <row r="18">
      <c r="B18" s="6" t="inlineStr">
        <is>
          <t xml:space="preserve">CÓMO LLEGAMOS A ESTE RESULTADO</t>
        </is>
      </c>
      <c r="C18" s="6"/>
      <c r="D18" s="6"/>
      <c r="E18" s="6"/>
      <c r="F18" s="6"/>
    </row>
    <row r="19" ht="18" customHeight="1">
      <c r="B19" s="15" t="inlineStr">
        <is>
          <t xml:space="preserve">Invitaciones = redondear hacia arriba(respuestas ÷ tasa esperada). Por día = redondear hacia arriba(invitaciones ÷ días); coste = invitaciones × coste por invitación.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2">
      <c r="B22" s="6" t="inlineStr">
        <is>
          <t xml:space="preserve">ENTIÉNDELO EN POCOS MINUTOS</t>
        </is>
      </c>
      <c r="C22" s="6"/>
      <c r="D22" s="6"/>
      <c r="E22" s="6"/>
      <c r="F22" s="6"/>
    </row>
    <row r="23" ht="24" customHeight="1">
      <c r="B23" s="16" t="inlineStr">
        <is>
          <t xml:space="preserve">•  Aquí, la tasa esperada de finalización es la parte de las invitaciones que termina en una respuesta completa; no es una tasa AAPOR estandarizada.</t>
        </is>
      </c>
    </row>
    <row r="24" ht="24" customHeight="1">
      <c r="B24" s="16" t="inlineStr">
        <is>
          <t xml:space="preserve">•  El canal, el público, la duración y los recordatorios modifican esa tasa.</t>
        </is>
      </c>
    </row>
    <row r="25" ht="24" customHeight="1">
      <c r="B25" s="16" t="inlineStr">
        <is>
          <t xml:space="preserve">•  Planificar un margen adicional evita terminar por debajo de la meta.</t>
        </is>
      </c>
    </row>
    <row r="27">
      <c r="B27" s="6" t="inlineStr">
        <is>
          <t xml:space="preserve">QUÉ NO MUESTRA ESTE CÁLCULO</t>
        </is>
      </c>
      <c r="C27" s="6"/>
      <c r="D27" s="6"/>
      <c r="E27" s="6"/>
      <c r="F27" s="6"/>
    </row>
    <row r="28" ht="18" customHeight="1">
      <c r="B28" s="17" t="inlineStr">
        <is>
          <t xml:space="preserve">La estimación depende de la tasa indicada y no garantiza tiempo, coste ni participación.</t>
        </is>
      </c>
      <c r="C28" s="17"/>
      <c r="D28" s="17"/>
      <c r="E28" s="17"/>
      <c r="F28" s="17"/>
    </row>
    <row r="29" ht="18" customHeight="1">
      <c r="B29" s="17"/>
      <c r="C29" s="17"/>
      <c r="D29" s="17"/>
      <c r="E29" s="17"/>
      <c r="F29" s="17"/>
    </row>
    <row r="31">
      <c r="B31" s="6" t="inlineStr">
        <is>
          <t xml:space="preserve">SIGUIENTE PASO</t>
        </is>
      </c>
      <c r="C31" s="6"/>
      <c r="D31" s="6"/>
      <c r="E31" s="6"/>
      <c r="F31" s="6"/>
    </row>
    <row r="32" ht="18" customHeight="1">
      <c r="B32" s="16" t="inlineStr">
        <is>
          <t xml:space="preserve">Elige el canal, programa recordatorios con moderación y controla la tasa real durante la recolección.</t>
        </is>
      </c>
      <c r="C32" s="16"/>
      <c r="D32" s="16"/>
      <c r="E32" s="16"/>
      <c r="F32" s="16"/>
    </row>
    <row r="33" ht="18" customHeight="1">
      <c r="B33" s="16"/>
      <c r="C33" s="16"/>
      <c r="D33" s="16"/>
      <c r="E33" s="16"/>
      <c r="F33" s="16"/>
    </row>
    <row r="34">
      <c r="B34" s="19" t="inlineStr">
        <is>
          <t xml:space="preserve">→ Abrir esta calculadora en el sitio (ejemplos y más contexto)</t>
        </is>
      </c>
    </row>
    <row r="36">
      <c r="B36" s="7" t="inlineStr">
        <is>
          <t xml:space="preserve">NPSLab — encuestas de NPS, CSAT y satisfacción · npslab.cc  |  Fórmulas protegidas sin contraseña (Revisar ▸ Desproteger hoja para editar).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3:F23"/>
    <mergeCell ref="B24:F24"/>
    <mergeCell ref="B25:F25"/>
    <mergeCell ref="B28:F29"/>
    <mergeCell ref="B32:F33"/>
    <mergeCell ref="B34:F34"/>
    <mergeCell ref="B36:F36"/>
  </mergeCells>
  <dataValidations count="4">
    <dataValidation type="whole" operator="greaterThanOrEqual" allowBlank="1" showInputMessage="1" showErrorMessage="1" error="Revisa los datos introducidos para continuar." sqref="C7">
      <formula1>1</formula1>
    </dataValidation>
    <dataValidation type="decimal" operator="between" allowBlank="1" showInputMessage="1" showErrorMessage="1" error="Revisa los datos introducidos para continuar." sqref="C9">
      <formula1>0.000001</formula1>
      <formula2>100</formula2>
    </dataValidation>
    <dataValidation type="decimal" operator="greaterThanOrEqual" allowBlank="1" showInputMessage="1" showErrorMessage="1" error="Revisa los datos introducidos para continuar." sqref="C11">
      <formula1>0</formula1>
    </dataValidation>
    <dataValidation type="whole" operator="greaterThanOrEqual" allowBlank="1" showInputMessage="1" showErrorMessage="1" error="Revisa los datos introducidos para continuar." sqref="C13">
      <formula1>1</formula1>
    </dataValidation>
  </dataValidations>
  <hyperlinks>
    <hyperlink ref="F3" location="'Menú'!A1"/>
    <hyperlink ref="B34" r:id="rId1" tooltip="https://npslab.cc/es/herramientas/planificador-de-recoleccion"/>
    <hyperlink ref="B36" r:id="rId2" tooltip="https://npslab.cc/es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27D064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Calculadora de significancia A/B</t>
        </is>
      </c>
      <c r="C1" s="1"/>
      <c r="D1" s="1"/>
      <c r="E1" s="1"/>
      <c r="F1" s="1"/>
      <c r="G1" s="1"/>
      <c r="H1" s="0">
        <v>90.0</v>
      </c>
    </row>
    <row r="2" ht="30" customHeight="1">
      <c r="A2" s="1"/>
      <c r="B2" s="3" t="inlineStr">
        <is>
          <t xml:space="preserve">Compara dos tasas y mide qué tan incompatible es la diferencia observada con la hipótesis de tasas iguales.</t>
        </is>
      </c>
      <c r="C2" s="1"/>
      <c r="D2" s="1"/>
      <c r="E2" s="1"/>
      <c r="F2" s="1"/>
      <c r="G2" s="1"/>
      <c r="H2" s="0">
        <v>95.0</v>
      </c>
    </row>
    <row r="3" ht="16" customHeight="1">
      <c r="A3" s="1"/>
      <c r="B3" s="4" t="inlineStr">
        <is>
          <t xml:space="preserve">Validar decisiones · ≈ 3 min · Gratis, por NPSLab</t>
        </is>
      </c>
      <c r="C3" s="1"/>
      <c r="D3" s="1"/>
      <c r="E3" s="1"/>
      <c r="F3" s="5" t="inlineStr">
        <is>
          <t xml:space="preserve">← Menú</t>
        </is>
      </c>
      <c r="G3" s="1"/>
      <c r="H3" s="0">
        <v>99.0</v>
      </c>
    </row>
    <row r="4" ht="8" customHeight="1"/>
    <row r="5">
      <c r="B5" s="6" t="inlineStr">
        <is>
          <t xml:space="preserve">TUS DATOS</t>
        </is>
      </c>
      <c r="C5" s="6"/>
      <c r="E5" s="6" t="inlineStr">
        <is>
          <t xml:space="preserve">TU RESULTADO</t>
        </is>
      </c>
      <c r="F5" s="6"/>
      <c r="H5" s="0">
        <f>IFERROR(IF(AND(ISNUMBER(C7),C7&gt;0,ISNUMBER(C11),C11&gt;0,ISNUMBER(C9),C9&gt;=0,ISNUMBER(C13),C13&gt;=0,C9&lt;=C7,C13&lt;=C11),1,0),0)</f>
        <v>1.0</v>
      </c>
    </row>
    <row r="6">
      <c r="B6" s="7" t="inlineStr">
        <is>
          <t xml:space="preserve">Edita solo las celdas amarillas.</t>
        </is>
      </c>
      <c r="E6" s="43" t="str">
        <f>IFERROR(IF($H$5=0,"—",IF(C25&lt;5,"—",IF($H$6&lt;C24,IF(C13/C11&gt;C9/C7,"B","A"),"—"))),"—")</f>
        <v>B</v>
      </c>
      <c r="F6" s="12"/>
      <c r="H6" s="0">
        <f>IFERROR(IF($H$5=0,"",2*(1-NORMSDIST(ABS(C23)))),"")</f>
        <v>0.03548845046647475</v>
      </c>
    </row>
    <row r="7" ht="20" customHeight="1">
      <c r="B7" s="8" t="inlineStr">
        <is>
          <t xml:space="preserve">Participantes A</t>
        </is>
      </c>
      <c r="C7" s="9">
        <v>1000.0</v>
      </c>
      <c r="E7" s="12"/>
      <c r="F7" s="12"/>
    </row>
    <row r="8" ht="19" customHeight="1">
      <c r="B8" s="7" t="inlineStr">
        <is>
          <t xml:space="preserve">Grupo de control</t>
        </is>
      </c>
      <c r="E8" s="13" t="str">
        <f>IFERROR(IF($H$5=0,"Revisa los datos: las conversiones no pueden superar a los participantes.",IF(C25&lt;5,"La muestra aún es pequeña para la aproximación normal. Recopila más datos antes de interpretar la significancia.",IF($H$6&gt;=C24,"Aún no hay evidencia suficiente para elegir un ganador.",IF(C13/C11&gt;C9/C7,"La diferencia es estadísticamente significativa y favorece a B.","La diferencia es estadísticamente significativa y favorece a A.")))),"Revisa los datos introducidos para continuar.")</f>
        <v>La diferencia es estadísticamente significativa y favorece a B.</v>
      </c>
      <c r="F8" s="12"/>
    </row>
    <row r="9" ht="19" customHeight="1">
      <c r="B9" s="8" t="inlineStr">
        <is>
          <t xml:space="preserve">Conversiones A</t>
        </is>
      </c>
      <c r="C9" s="9">
        <v>100.0</v>
      </c>
      <c r="E9" s="12"/>
      <c r="F9" s="12"/>
    </row>
    <row r="10">
      <c r="E10" s="14" t="inlineStr">
        <is>
          <t xml:space="preserve">Tasa A</t>
        </is>
      </c>
      <c r="F10" s="44">
        <f>IFERROR(IF($H$5=0,"—",C9/C7),"—")</f>
        <v>0.1</v>
      </c>
    </row>
    <row r="11" ht="20" customHeight="1">
      <c r="B11" s="8" t="inlineStr">
        <is>
          <t xml:space="preserve">Participantes B</t>
        </is>
      </c>
      <c r="C11" s="9">
        <v>1000.0</v>
      </c>
      <c r="E11" s="14" t="inlineStr">
        <is>
          <t xml:space="preserve">Tasa B</t>
        </is>
      </c>
      <c r="F11" s="44">
        <f>IFERROR(IF($H$5=0,"—",C13/C11),"—")</f>
        <v>0.13</v>
      </c>
    </row>
    <row r="12" ht="12" customHeight="1">
      <c r="B12" s="7" t="inlineStr">
        <is>
          <t xml:space="preserve">Variante en prueba</t>
        </is>
      </c>
      <c r="E12" s="14" t="inlineStr">
        <is>
          <t xml:space="preserve">Diferencia absoluta (p.p.)</t>
        </is>
      </c>
      <c r="F12" s="45">
        <f>IFERROR(IF($H$5=0,"—",(C13/C11-C9/C7)*100),"—")</f>
        <v>3.0</v>
      </c>
    </row>
    <row r="13" ht="20" customHeight="1">
      <c r="B13" s="8" t="inlineStr">
        <is>
          <t xml:space="preserve">Conversiones B</t>
        </is>
      </c>
      <c r="C13" s="9">
        <v>130.0</v>
      </c>
      <c r="E13" s="14" t="inlineStr">
        <is>
          <t xml:space="preserve">Cambio relativo</t>
        </is>
      </c>
      <c r="F13" s="46">
        <f>IFERROR(IF($H$5=0,"—",IF(C9=0,IF(C13=0,0,"Indefinida (tasa A = 0)"),(C13/C11-C9/C7)/(C9/C7))),"—")</f>
        <v>0.3</v>
      </c>
    </row>
    <row r="14">
      <c r="E14" s="14" t="inlineStr">
        <is>
          <t xml:space="preserve">Valor p (bilateral)</t>
        </is>
      </c>
      <c r="F14" s="47">
        <f>IFERROR(IF($H$5=0,"—",IF(C25&lt;5,"muestra insuficiente",IF($H$6&lt;0.0001,"&lt; 0,0001",$H$6))),"—")</f>
        <v>0.03548845046647475</v>
      </c>
    </row>
    <row r="15" ht="20" customHeight="1">
      <c r="B15" s="8" t="inlineStr">
        <is>
          <t xml:space="preserve">Nivel de confianza (%)</t>
        </is>
      </c>
      <c r="C15" s="9">
        <v>95.0</v>
      </c>
      <c r="E15" s="14" t="inlineStr">
        <is>
          <t xml:space="preserve">Puntuación Z</t>
        </is>
      </c>
      <c r="F15" s="48">
        <f>IFERROR(IF($H$5=0,"—",C23),"—")</f>
        <v>2.102740605622114</v>
      </c>
    </row>
    <row r="16" ht="12" customHeight="1">
      <c r="B16" s="7" t="inlineStr">
        <is>
          <t xml:space="preserve">Alfa = 1 − confianza (95% → 0,05)</t>
        </is>
      </c>
      <c r="E16" s="14" t="inlineStr">
        <is>
          <t xml:space="preserve">Alfa</t>
        </is>
      </c>
      <c r="F16" s="49">
        <f>IFERROR(C24+0,"—")</f>
        <v>0.05</v>
      </c>
    </row>
    <row r="18">
      <c r="B18" s="6" t="inlineStr">
        <is>
          <t xml:space="preserve">CÓMO LLEGAMOS A ESTE RESULTADO</t>
        </is>
      </c>
      <c r="C18" s="6"/>
      <c r="D18" s="6"/>
      <c r="E18" s="6"/>
      <c r="F18" s="6"/>
    </row>
    <row r="19" ht="18" customHeight="1">
      <c r="B19" s="15" t="inlineStr">
        <is>
          <t xml:space="preserve">Calculamos z = (tasa B − tasa A) ÷ error estándar combinado y obtenemos el valor p de la distribución normal. La aproximación exige un recuento esperado mínimo ≥ 5 en todos los grupos.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1">
      <c r="B21" s="18" t="inlineStr">
        <is>
          <t xml:space="preserve">Tasa combinada (pooled)</t>
        </is>
      </c>
      <c r="C21" s="50">
        <f>IFERROR(IF($H$5=0,"",(C9+C13)/(C7+C11)),"—")</f>
        <v>0.115</v>
      </c>
      <c r="D21" s="40"/>
      <c r="E21" s="40"/>
      <c r="F21" s="40"/>
    </row>
    <row r="22">
      <c r="B22" s="18" t="inlineStr">
        <is>
          <t xml:space="preserve">Error estándar combinado</t>
        </is>
      </c>
      <c r="C22" s="51">
        <f>IFERROR(IF($H$5=0,"",SQRT(C21*(1-C21)*(1/C7+1/C11))),"—")</f>
        <v>0.014267095009146046</v>
      </c>
      <c r="D22" s="40"/>
      <c r="E22" s="40"/>
      <c r="F22" s="40"/>
    </row>
    <row r="23">
      <c r="B23" s="18" t="inlineStr">
        <is>
          <t xml:space="preserve">Puntuación z utilizada</t>
        </is>
      </c>
      <c r="C23" s="39">
        <f>IFERROR(IF($H$5=0,"",IF(C22=0,0,(C13/C11-C9/C7)/C22)),"—")</f>
        <v>2.102740605622114</v>
      </c>
      <c r="D23" s="40"/>
      <c r="E23" s="40"/>
      <c r="F23" s="40"/>
    </row>
    <row r="24">
      <c r="B24" s="18" t="inlineStr">
        <is>
          <t xml:space="preserve">Alfa (1 − confianza)</t>
        </is>
      </c>
      <c r="C24" s="41">
        <f>IFERROR(IFERROR(1-(C15*1)/100,0.05),"—")</f>
        <v>0.05</v>
      </c>
      <c r="D24" s="40"/>
      <c r="E24" s="40"/>
      <c r="F24" s="40"/>
    </row>
    <row r="25">
      <c r="B25" s="18" t="inlineStr">
        <is>
          <t xml:space="preserve">Recuento esperado mínimo (≥ 5)</t>
        </is>
      </c>
      <c r="C25" s="52">
        <f>IFERROR(IF($H$5=0,"",MIN(C7*C21,C7*(1-C21),C11*C21,C11*(1-C21))),"—")</f>
        <v>115.0</v>
      </c>
      <c r="D25" s="40"/>
      <c r="E25" s="40"/>
      <c r="F25" s="40"/>
    </row>
    <row r="27">
      <c r="B27" s="6" t="inlineStr">
        <is>
          <t xml:space="preserve">ENTIÉNDELO EN POCOS MINUTOS</t>
        </is>
      </c>
      <c r="C27" s="6"/>
      <c r="D27" s="6"/>
      <c r="E27" s="6"/>
      <c r="F27" s="6"/>
    </row>
    <row r="28" ht="24" customHeight="1">
      <c r="B28" s="16" t="inlineStr">
        <is>
          <t xml:space="preserve">•  La significancia estadística no indica si la mejora importa al negocio.</t>
        </is>
      </c>
    </row>
    <row r="29" ht="24" customHeight="1">
      <c r="B29" s="16" t="inlineStr">
        <is>
          <t xml:space="preserve">•  Una prueba bilateral es más segura si la variante también puede empeorar el resultado.</t>
        </is>
      </c>
    </row>
    <row r="30" ht="24" customHeight="1">
      <c r="B30" s="16" t="inlineStr">
        <is>
          <t xml:space="preserve">•  Muy pocos datos pueden ocultar un efecto real o producir una conclusión inestable.</t>
        </is>
      </c>
    </row>
    <row r="32">
      <c r="B32" s="6" t="inlineStr">
        <is>
          <t xml:space="preserve">QUÉ NO MUESTRA ESTE CÁLCULO</t>
        </is>
      </c>
      <c r="C32" s="6"/>
      <c r="D32" s="6"/>
      <c r="E32" s="6"/>
      <c r="F32" s="6"/>
    </row>
    <row r="33" ht="18" customHeight="1">
      <c r="B33" s="17" t="inlineStr">
        <is>
          <t xml:space="preserve">La prueba supone grupos independientes y un experimento estable; múltiples comparaciones requieren más cuidado.</t>
        </is>
      </c>
      <c r="C33" s="17"/>
      <c r="D33" s="17"/>
      <c r="E33" s="17"/>
      <c r="F33" s="17"/>
    </row>
    <row r="34" ht="18" customHeight="1">
      <c r="B34" s="17"/>
      <c r="C34" s="17"/>
      <c r="D34" s="17"/>
      <c r="E34" s="17"/>
      <c r="F34" s="17"/>
    </row>
    <row r="36">
      <c r="B36" s="6" t="inlineStr">
        <is>
          <t xml:space="preserve">SIGUIENTE PASO</t>
        </is>
      </c>
      <c r="C36" s="6"/>
      <c r="D36" s="6"/>
      <c r="E36" s="6"/>
      <c r="F36" s="6"/>
    </row>
    <row r="37" ht="18" customHeight="1">
      <c r="B37" s="16" t="inlineStr">
        <is>
          <t xml:space="preserve">Si el resultado no es concluyente, continúa hasta la muestra prevista en vez de detenerte ante la primera señal positiva.</t>
        </is>
      </c>
      <c r="C37" s="16"/>
      <c r="D37" s="16"/>
      <c r="E37" s="16"/>
      <c r="F37" s="16"/>
    </row>
    <row r="38" ht="18" customHeight="1">
      <c r="B38" s="16"/>
      <c r="C38" s="16"/>
      <c r="D38" s="16"/>
      <c r="E38" s="16"/>
      <c r="F38" s="16"/>
    </row>
    <row r="39">
      <c r="B39" s="19" t="inlineStr">
        <is>
          <t xml:space="preserve">→ Abrir esta calculadora en el sitio (ejemplos y más contexto)</t>
        </is>
      </c>
    </row>
    <row r="41">
      <c r="B41" s="7" t="inlineStr">
        <is>
          <t xml:space="preserve">NPSLab — encuestas de NPS, CSAT y satisfacción · npslab.cc  |  Fórmulas protegidas sin contraseña (Revisar ▸ Desproteger hoja para editar).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2:C12"/>
    <mergeCell ref="B16:C16"/>
    <mergeCell ref="E6:F7"/>
    <mergeCell ref="E8:F9"/>
    <mergeCell ref="B19:F20"/>
    <mergeCell ref="B28:F28"/>
    <mergeCell ref="B29:F29"/>
    <mergeCell ref="B30:F30"/>
    <mergeCell ref="B33:F34"/>
    <mergeCell ref="B37:F38"/>
    <mergeCell ref="B39:F39"/>
    <mergeCell ref="B41:F41"/>
  </mergeCells>
  <dataValidations count="5">
    <dataValidation type="list" allowBlank="1" showInputMessage="1" showErrorMessage="1" error="Revisa los datos introducidos para continuar." sqref="C15">
      <formula1>$H$1:$H$3</formula1>
    </dataValidation>
    <dataValidation type="whole" operator="greaterThanOrEqual" allowBlank="1" showInputMessage="1" showErrorMessage="1" error="Revisa los datos introducidos para continuar." sqref="C7">
      <formula1>1</formula1>
    </dataValidation>
    <dataValidation type="whole" operator="greaterThanOrEqual" allowBlank="1" showInputMessage="1" showErrorMessage="1" error="Revisa los datos introducidos para continuar." sqref="C11">
      <formula1>1</formula1>
    </dataValidation>
    <dataValidation type="whole" operator="greaterThanOrEqual" allowBlank="1" showInputMessage="1" showErrorMessage="1" error="Revisa los datos introducidos para continuar." sqref="C9">
      <formula1>0</formula1>
    </dataValidation>
    <dataValidation type="whole" operator="greaterThanOrEqual" allowBlank="1" showInputMessage="1" showErrorMessage="1" error="Revisa los datos introducidos para continuar." sqref="C13">
      <formula1>0</formula1>
    </dataValidation>
  </dataValidations>
  <hyperlinks>
    <hyperlink ref="F3" location="'Menú'!A1"/>
    <hyperlink ref="B39" r:id="rId1" tooltip="https://npslab.cc/es/herramientas/significancia-prueba-ab"/>
    <hyperlink ref="B41" r:id="rId2" tooltip="https://npslab.cc/es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27D064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Calculadora de valor p a partir de Z</t>
        </is>
      </c>
      <c r="C1" s="1"/>
      <c r="D1" s="1"/>
      <c r="E1" s="1"/>
      <c r="F1" s="1"/>
      <c r="G1" s="1"/>
      <c r="H1" s="0" t="inlineStr">
        <is>
          <t xml:space="preserve">Bilateral</t>
        </is>
      </c>
    </row>
    <row r="2" ht="30" customHeight="1">
      <c r="A2" s="1"/>
      <c r="B2" s="3" t="inlineStr">
        <is>
          <t xml:space="preserve">Convierte una puntuación Z en valor p y observa cómo la cola elegida cambia la interpretación.</t>
        </is>
      </c>
      <c r="C2" s="1"/>
      <c r="D2" s="1"/>
      <c r="E2" s="1"/>
      <c r="F2" s="1"/>
      <c r="G2" s="1"/>
      <c r="H2" s="0" t="inlineStr">
        <is>
          <t xml:space="preserve">Cola izquierda</t>
        </is>
      </c>
    </row>
    <row r="3" ht="16" customHeight="1">
      <c r="A3" s="1"/>
      <c r="B3" s="4" t="inlineStr">
        <is>
          <t xml:space="preserve">Validar decisiones · ≈ 2 min · Gratis, por NPSLab</t>
        </is>
      </c>
      <c r="C3" s="1"/>
      <c r="D3" s="1"/>
      <c r="E3" s="1"/>
      <c r="F3" s="5" t="inlineStr">
        <is>
          <t xml:space="preserve">← Menú</t>
        </is>
      </c>
      <c r="G3" s="1"/>
      <c r="H3" s="0" t="inlineStr">
        <is>
          <t xml:space="preserve">Cola derecha</t>
        </is>
      </c>
    </row>
    <row r="4" ht="8" customHeight="1"/>
    <row r="5">
      <c r="B5" s="6" t="inlineStr">
        <is>
          <t xml:space="preserve">TUS DATOS</t>
        </is>
      </c>
      <c r="C5" s="6"/>
      <c r="E5" s="6" t="inlineStr">
        <is>
          <t xml:space="preserve">TU RESULTADO</t>
        </is>
      </c>
      <c r="F5" s="6"/>
      <c r="H5" s="0">
        <f>IF(AND(ISNUMBER(C7),ISNUMBER(C11),C11&gt;0,C11&lt;1),1,0)</f>
        <v>1.0</v>
      </c>
    </row>
    <row r="6">
      <c r="B6" s="7" t="inlineStr">
        <is>
          <t xml:space="preserve">Edita solo las celdas amarillas.</t>
        </is>
      </c>
      <c r="E6" s="53">
        <f>IFERROR(IF($H$5=0,"—",IF($H$6&lt;0.0001,"&lt; 0,0001",$H$6)),"—")</f>
        <v>0.04999579029644097</v>
      </c>
      <c r="F6" s="12"/>
      <c r="H6" s="0">
        <f>IF($H$5=0,"",IF(C9="Cola izquierda",NORMSDIST(C7),IF(C9="Cola derecha",1-NORMSDIST(C7),2*MIN(NORMSDIST(C7),1-NORMSDIST(C7)))))</f>
        <v>0.04999579029644097</v>
      </c>
    </row>
    <row r="7" ht="20" customHeight="1">
      <c r="B7" s="8" t="inlineStr">
        <is>
          <t xml:space="preserve">Puntuación Z</t>
        </is>
      </c>
      <c r="C7" s="10">
        <v>1.96</v>
      </c>
      <c r="E7" s="12"/>
      <c r="F7" s="12"/>
    </row>
    <row r="8" ht="19" customHeight="1">
      <c r="B8" s="7" t="inlineStr">
        <is>
          <t xml:space="preserve">Puede ser negativo. Ej.: 1,96</t>
        </is>
      </c>
      <c r="E8" s="13" t="str">
        <f>IFERROR(IF($H$5=0,"Indica la puntuación Z y un alfa entre 0 y 1.",IF($H$6&lt;C11,"El valor p está por debajo de alfa: el resultado es estadísticamente significativo.","El valor p no está por debajo de alfa: el resultado no es estadísticamente significativo.")),"Revisa los datos introducidos para continuar.")</f>
        <v>El valor p está por debajo de alfa: el resultado es estadísticamente significativo.</v>
      </c>
      <c r="F8" s="12"/>
    </row>
    <row r="9" ht="19" customHeight="1">
      <c r="B9" s="8" t="inlineStr">
        <is>
          <t xml:space="preserve">Tipo de prueba</t>
        </is>
      </c>
      <c r="C9" s="9" t="inlineStr">
        <is>
          <t xml:space="preserve">Bilateral</t>
        </is>
      </c>
      <c r="E9" s="12"/>
      <c r="F9" s="12"/>
    </row>
    <row r="10" ht="12" customHeight="1">
      <c r="B10" s="7" t="inlineStr">
        <is>
          <t xml:space="preserve">La cola debe elegirse antes de observar el resultado.</t>
        </is>
      </c>
      <c r="E10" s="14" t="inlineStr">
        <is>
          <t xml:space="preserve">Puntuación Z</t>
        </is>
      </c>
      <c r="F10" s="48">
        <f>IFERROR(IF($H$5=0,"—",C7+0),"—")</f>
        <v>1.96</v>
      </c>
    </row>
    <row r="11" ht="20" customHeight="1">
      <c r="B11" s="8" t="inlineStr">
        <is>
          <t xml:space="preserve">Nivel alfa</t>
        </is>
      </c>
      <c r="C11" s="10">
        <v>0.05</v>
      </c>
      <c r="E11" s="14" t="inlineStr">
        <is>
          <t xml:space="preserve">Prueba</t>
        </is>
      </c>
      <c r="F11" s="54" t="str">
        <f>IFERROR(IF($H$5=0,"—",C9),"—")</f>
        <v>Bilateral</v>
      </c>
    </row>
    <row r="12" ht="12" customHeight="1">
      <c r="B12" s="7" t="inlineStr">
        <is>
          <t xml:space="preserve">0,05 es un umbral habitual; su relación con 95% depende de la prueba</t>
        </is>
      </c>
      <c r="E12" s="14" t="inlineStr">
        <is>
          <t xml:space="preserve">Alfa</t>
        </is>
      </c>
      <c r="F12" s="49">
        <f>IFERROR(IF($H$5=0,"—",C11+0),"—")</f>
        <v>0.05</v>
      </c>
    </row>
    <row r="13">
      <c r="E13" s="14" t="inlineStr">
        <is>
          <t xml:space="preserve">p · Cola izquierda</t>
        </is>
      </c>
      <c r="F13" s="47">
        <f>IFERROR(IF($H$5=0,"—",NORMSDIST(C7)),"—")</f>
        <v>0.9750021048517795</v>
      </c>
    </row>
    <row r="14">
      <c r="E14" s="14" t="inlineStr">
        <is>
          <t xml:space="preserve">p · Cola derecha</t>
        </is>
      </c>
      <c r="F14" s="47">
        <f>IFERROR(IF($H$5=0,"—",1-NORMSDIST(C7)),"—")</f>
        <v>0.024997895148220484</v>
      </c>
    </row>
    <row r="15">
      <c r="E15" s="14" t="inlineStr">
        <is>
          <t xml:space="preserve">p · Bilateral</t>
        </is>
      </c>
      <c r="F15" s="47">
        <f>IFERROR(IF($H$5=0,"—",2*MIN(NORMSDIST(C7),1-NORMSDIST(C7))),"—")</f>
        <v>0.04999579029644097</v>
      </c>
    </row>
    <row r="18">
      <c r="B18" s="6" t="inlineStr">
        <is>
          <t xml:space="preserve">CÓMO LLEGAMOS A ESTE RESULTADO</t>
        </is>
      </c>
      <c r="C18" s="6"/>
      <c r="D18" s="6"/>
      <c r="E18" s="6"/>
      <c r="F18" s="6"/>
    </row>
    <row r="19" ht="18" customHeight="1">
      <c r="B19" s="15" t="inlineStr">
        <is>
          <t xml:space="preserve">En una prueba bilateral, p = 2 × [1 − Φ(|z|)]. Las pruebas unilaterales usan la cola elegida de la normal estándar. En la hoja usamos la función NORMSDIST.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2">
      <c r="B22" s="6" t="inlineStr">
        <is>
          <t xml:space="preserve">ENTIÉNDELO EN POCOS MINUTOS</t>
        </is>
      </c>
      <c r="C22" s="6"/>
      <c r="D22" s="6"/>
      <c r="E22" s="6"/>
      <c r="F22" s="6"/>
    </row>
    <row r="23" ht="24" customHeight="1">
      <c r="B23" s="16" t="inlineStr">
        <is>
          <t xml:space="preserve">•  El valor p parte de la hipótesis nula; no mide la probabilidad de que sea verdadera.</t>
        </is>
      </c>
    </row>
    <row r="24" ht="24" customHeight="1">
      <c r="B24" s="16" t="inlineStr">
        <is>
          <t xml:space="preserve">•  La cola debe elegirse antes de observar el resultado.</t>
        </is>
      </c>
    </row>
    <row r="25" ht="24" customHeight="1">
      <c r="B25" s="16" t="inlineStr">
        <is>
          <t xml:space="preserve">•  Un efecto puede ser estadísticamente significativo y aun así pequeño en la práctica.</t>
        </is>
      </c>
    </row>
    <row r="27">
      <c r="B27" s="6" t="inlineStr">
        <is>
          <t xml:space="preserve">QUÉ NO MUESTRA ESTE CÁLCULO</t>
        </is>
      </c>
      <c r="C27" s="6"/>
      <c r="D27" s="6"/>
      <c r="E27" s="6"/>
      <c r="F27" s="6"/>
    </row>
    <row r="28" ht="18" customHeight="1">
      <c r="B28" s="17" t="inlineStr">
        <is>
          <t xml:space="preserve">El valor p no muestra el tamaño del efecto, la calidad de los datos ni la potencia del estudio.</t>
        </is>
      </c>
      <c r="C28" s="17"/>
      <c r="D28" s="17"/>
      <c r="E28" s="17"/>
      <c r="F28" s="17"/>
    </row>
    <row r="29" ht="18" customHeight="1">
      <c r="B29" s="17"/>
      <c r="C29" s="17"/>
      <c r="D29" s="17"/>
      <c r="E29" s="17"/>
      <c r="F29" s="17"/>
    </row>
    <row r="31">
      <c r="B31" s="6" t="inlineStr">
        <is>
          <t xml:space="preserve">SIGUIENTE PASO</t>
        </is>
      </c>
      <c r="C31" s="6"/>
      <c r="D31" s="6"/>
      <c r="E31" s="6"/>
      <c r="F31" s="6"/>
    </row>
    <row r="32" ht="18" customHeight="1">
      <c r="B32" s="16" t="inlineStr">
        <is>
          <t xml:space="preserve">Interpreta el valor p junto con el efecto, el intervalo de confianza y la decisión que debes tomar.</t>
        </is>
      </c>
      <c r="C32" s="16"/>
      <c r="D32" s="16"/>
      <c r="E32" s="16"/>
      <c r="F32" s="16"/>
    </row>
    <row r="33" ht="18" customHeight="1">
      <c r="B33" s="16"/>
      <c r="C33" s="16"/>
      <c r="D33" s="16"/>
      <c r="E33" s="16"/>
      <c r="F33" s="16"/>
    </row>
    <row r="34">
      <c r="B34" s="19" t="inlineStr">
        <is>
          <t xml:space="preserve">→ Abrir esta calculadora en el sitio (ejemplos y más contexto)</t>
        </is>
      </c>
    </row>
    <row r="36">
      <c r="B36" s="7" t="inlineStr">
        <is>
          <t xml:space="preserve">NPSLab — encuestas de NPS, CSAT y satisfacción · npslab.cc  |  Fórmulas protegidas sin contraseña (Revisar ▸ Desproteger hoja para editar).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3:F23"/>
    <mergeCell ref="B24:F24"/>
    <mergeCell ref="B25:F25"/>
    <mergeCell ref="B28:F29"/>
    <mergeCell ref="B32:F33"/>
    <mergeCell ref="B34:F34"/>
    <mergeCell ref="B36:F36"/>
  </mergeCells>
  <dataValidations count="3">
    <dataValidation type="list" allowBlank="1" showInputMessage="1" showErrorMessage="1" error="Revisa los datos introducidos para continuar." sqref="C9">
      <formula1>$H$1:$H$3</formula1>
    </dataValidation>
    <dataValidation type="decimal" operator="between" allowBlank="1" showInputMessage="1" showErrorMessage="1" error="Revisa los datos introducidos para continuar." sqref="C7">
      <formula1>-1000000</formula1>
      <formula2>1000000</formula2>
    </dataValidation>
    <dataValidation type="decimal" operator="between" allowBlank="1" showInputMessage="1" showErrorMessage="1" error="Revisa los datos introducidos para continuar." sqref="C11">
      <formula1>0.000001</formula1>
      <formula2>0.999999</formula2>
    </dataValidation>
  </dataValidations>
  <hyperlinks>
    <hyperlink ref="F3" location="'Menú'!A1"/>
    <hyperlink ref="B34" r:id="rId1" tooltip="https://npslab.cc/es/herramientas/calculadora-valor-p"/>
    <hyperlink ref="B36" r:id="rId2" tooltip="https://npslab.cc/es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NPSLab</Application>
  <DocSecurity>0</DocSecurity>
  <Company>NPSLab · npslab.cc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NPSLab — Calculadoras de Encuestas y Estadística</dc:title>
  <dc:subject>NPS, CSAT, muestreo y pruebas A/B</dc:subject>
  <dc:creator>NPSLab · npslab.cc</dc:creator>
  <cp:lastModifiedBy>NPSLab</cp:lastModifiedBy>
  <dcterms:created xsi:type="dcterms:W3CDTF">2026-07-20T12:43:23Z</dcterms:created>
  <dcterms:modified xsi:type="dcterms:W3CDTF">2026-07-20T12:43:23Z</dcterms:modified>
</cp:coreProperties>
</file>