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0" yWindow="0" windowWidth="21600" windowHeight="12800"/>
  </bookViews>
  <sheets>
    <sheet name="Menü" sheetId="1" r:id="rId1"/>
    <sheet name="NPS" sheetId="2" r:id="rId2"/>
    <sheet name="CSAT" sheetId="3" r:id="rId3"/>
    <sheet name="Stichprobe" sheetId="4" r:id="rId4"/>
    <sheet name="Fehlerspanne" sheetId="5" r:id="rId5"/>
    <sheet name="Erhebungsplan" sheetId="6" r:id="rId6"/>
    <sheet name="A-B-Test" sheetId="7" r:id="rId7"/>
    <sheet name="p-Wert" sheetId="8" r:id="rId8"/>
  </sheets>
  <calcPr calcId="191029" fullCalcOnLoad="1"/>
</workbook>
</file>

<file path=xl/styles.xml><?xml version="1.0" encoding="utf-8"?>
<styleSheet xmlns="http://schemas.openxmlformats.org/spreadsheetml/2006/main">
  <numFmts count="16">
    <numFmt numFmtId="164" formatCode="0.0"/>
    <numFmt numFmtId="165" formatCode="0.0%"/>
    <numFmt numFmtId="166" formatCode="#,##0"/>
    <numFmt numFmtId="167" formatCode="0.000"/>
    <numFmt numFmtId="168" formatCode="0.00"/>
    <numFmt numFmtId="169" formatCode="[$R$-416] #,##0.00"/>
    <numFmt numFmtId="170" formatCode="+0.00;-0.00;0.00"/>
    <numFmt numFmtId="171" formatCode="+0.0%;-0.0%;0.0%"/>
    <numFmt numFmtId="172" formatCode="0.0000"/>
    <numFmt numFmtId="173" formatCode="0.00000"/>
    <numFmt numFmtId="174" formatCode="@"/>
    <numFmt numFmtId="175" formatCode="#,##0.00 [$€-816]"/>
    <numFmt numFmtId="176" formatCode="[$$-409]#,##0.00"/>
    <numFmt numFmtId="177" formatCode="#,##0.00 [$€-C0A]"/>
    <numFmt numFmtId="178" formatCode="#,##0.00 [$€-40C]"/>
    <numFmt numFmtId="179" formatCode="#,##0.00 [$€-407]"/>
  </numFmts>
  <fonts count="24">
    <font>
      <sz val="10"/>
      <color rgb="FF3A3A46"/>
      <name val="Calibri"/>
    </font>
    <font>
      <b/>
      <sz val="15"/>
      <color rgb="FFFFFFFF"/>
      <name val="Calibri"/>
    </font>
    <font>
      <sz val="10"/>
      <color rgb="FFD5D9F4"/>
      <name val="Calibri"/>
    </font>
    <font>
      <sz val="9"/>
      <color rgb="FFD5D9F4"/>
      <name val="Calibri"/>
    </font>
    <font>
      <u/>
      <sz val="9"/>
      <color rgb="FFFFFFFF"/>
      <name val="Calibri"/>
    </font>
    <font>
      <b/>
      <sz val="10"/>
      <color rgb="FF404181"/>
      <name val="Calibri"/>
    </font>
    <font>
      <sz val="8"/>
      <color rgb="FF9AA0B5"/>
      <name val="Calibri"/>
    </font>
    <font>
      <sz val="10"/>
      <color rgb="FF2E3140"/>
      <name val="Calibri"/>
    </font>
    <font>
      <b/>
      <sz val="11"/>
      <color rgb="FF1F2430"/>
      <name val="Calibri"/>
    </font>
    <font>
      <i/>
      <sz val="9.5"/>
      <color rgb="FF2E3140"/>
      <name val="Calibri"/>
    </font>
    <font>
      <sz val="9"/>
      <color rgb="FF6C7186"/>
      <name val="Calibri"/>
    </font>
    <font>
      <sz val="9.5"/>
      <color rgb="FF2E3140"/>
      <name val="Calibri"/>
    </font>
    <font>
      <sz val="9.5"/>
      <color rgb="FF8A3B3F"/>
      <name val="Calibri"/>
    </font>
    <font>
      <u/>
      <sz val="10"/>
      <color rgb="FF404181"/>
      <name val="Calibri"/>
    </font>
    <font>
      <i/>
      <sz val="11"/>
      <color rgb="FFFFFFFF"/>
      <name val="Calibri"/>
    </font>
    <font>
      <b/>
      <sz val="9"/>
      <color rgb="FF3A4390"/>
      <name val="Calibri"/>
    </font>
    <font>
      <sz val="9.5"/>
      <color rgb="FF6C7186"/>
      <name val="Calibri"/>
    </font>
    <font>
      <sz val="9"/>
      <color rgb="FF9AA0B5"/>
      <name val="Calibri"/>
    </font>
    <font>
      <b/>
      <sz val="9"/>
      <color rgb="FF7A611A"/>
      <name val="Calibri"/>
    </font>
    <font>
      <b/>
      <sz val="9"/>
      <color rgb="FF1E7A45"/>
      <name val="Calibri"/>
    </font>
    <font>
      <b/>
      <sz val="9.5"/>
      <color rgb="FF2E3140"/>
      <name val="Calibri"/>
    </font>
    <font>
      <b/>
      <sz val="20"/>
      <color rgb="FF404181"/>
      <name val="Calibri"/>
    </font>
    <font>
      <b/>
      <sz val="10"/>
      <color rgb="FF1F2430"/>
      <name val="Calibri"/>
    </font>
    <font>
      <b/>
      <sz val="9"/>
      <color rgb="FF2E314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404181"/>
        <bgColor indexed="64"/>
      </patternFill>
    </fill>
    <fill>
      <patternFill patternType="solid">
        <fgColor rgb="FFEEF0FB"/>
        <bgColor indexed="64"/>
      </patternFill>
    </fill>
    <fill>
      <patternFill patternType="solid">
        <fgColor rgb="FFFFF3C6"/>
        <bgColor indexed="64"/>
      </patternFill>
    </fill>
    <fill>
      <patternFill patternType="solid">
        <fgColor rgb="FFF4F5F9"/>
        <bgColor indexed="64"/>
      </patternFill>
    </fill>
    <fill>
      <patternFill patternType="solid">
        <fgColor rgb="FFFBEFEF"/>
        <bgColor indexed="64"/>
      </patternFill>
    </fill>
    <fill>
      <patternFill patternType="solid">
        <fgColor rgb="FFE9EBFD"/>
        <bgColor indexed="64"/>
      </patternFill>
    </fill>
    <fill>
      <patternFill patternType="solid">
        <fgColor rgb="FFFBF3D3"/>
        <bgColor indexed="64"/>
      </patternFill>
    </fill>
    <fill>
      <patternFill patternType="solid">
        <fgColor rgb="FFE4F7EC"/>
        <bgColor indexed="64"/>
      </patternFill>
    </fill>
  </fills>
  <borders count="3">
    <border>
      <left/>
      <right/>
      <top/>
      <bottom/>
      <diagonal/>
    </border>
    <border>
      <left style="thin">
        <color rgb="FFE0CE7A"/>
      </left>
      <right style="thin">
        <color rgb="FFE0CE7A"/>
      </right>
      <top style="thin">
        <color rgb="FFE0CE7A"/>
      </top>
      <bottom style="thin">
        <color rgb="FFE0CE7A"/>
      </bottom>
      <diagonal/>
    </border>
    <border>
      <left/>
      <right/>
      <top/>
      <bottom style="thin">
        <color rgb="FFC3C8E6"/>
      </bottom>
      <diagonal/>
    </border>
  </borders>
  <cellStyleXfs count="1">
    <xf numFmtId="0" fontId="0" fillId="0" borderId="0"/>
  </cellStyleXfs>
  <cellXfs count="60">
    <xf numFmtId="0" fontId="0" fillId="0" borderId="0" xfId="0" applyFont="1" applyFill="1" applyBorder="1" applyNumberFormat="1" applyAlignment="1" applyProtection="1">
      <alignment vertical="center"/>
      <protection locked="1"/>
    </xf>
    <xf numFmtId="0" fontId="0" fillId="2" borderId="0" xfId="0" applyFont="1" applyFill="1" applyBorder="1" applyNumberFormat="1" applyAlignment="1" applyProtection="1">
      <alignment vertical="center"/>
      <protection locked="1"/>
    </xf>
    <xf numFmtId="0" fontId="1" fillId="2" borderId="0" xfId="0" applyFont="1" applyFill="1" applyBorder="1" applyNumberFormat="1" applyAlignment="1" applyProtection="1">
      <alignment vertical="center"/>
      <protection locked="1"/>
    </xf>
    <xf numFmtId="0" fontId="2" fillId="2" borderId="0" xfId="0" applyFont="1" applyFill="1" applyBorder="1" applyNumberFormat="1" applyAlignment="1" applyProtection="1">
      <alignment vertical="top" wrapText="1"/>
      <protection locked="1"/>
    </xf>
    <xf numFmtId="0" fontId="3" fillId="2" borderId="0" xfId="0" applyFont="1" applyFill="1" applyBorder="1" applyNumberFormat="1" applyAlignment="1" applyProtection="1">
      <alignment vertical="center"/>
      <protection locked="1"/>
    </xf>
    <xf numFmtId="0" fontId="4" fillId="2" borderId="0" xfId="0" applyFont="1" applyFill="1" applyBorder="1" applyNumberFormat="1" applyAlignment="1" applyProtection="1">
      <alignment horizontal="right" vertical="center"/>
      <protection locked="1"/>
    </xf>
    <xf numFmtId="0" fontId="5" fillId="0" borderId="2" xfId="0" applyFont="1" applyFill="1" applyBorder="1" applyNumberFormat="1" applyAlignment="1" applyProtection="1">
      <alignment vertical="center"/>
      <protection locked="1"/>
    </xf>
    <xf numFmtId="0" fontId="6" fillId="0" borderId="0" xfId="0" applyFont="1" applyFill="1" applyBorder="1" applyNumberFormat="1" applyAlignment="1" applyProtection="1">
      <alignment vertical="top" wrapText="1"/>
      <protection locked="1"/>
    </xf>
    <xf numFmtId="0" fontId="7" fillId="0" borderId="0" xfId="0" applyFont="1" applyFill="1" applyBorder="1" applyNumberFormat="1" applyAlignment="1" applyProtection="1">
      <alignment vertical="center" wrapText="1"/>
      <protection locked="1"/>
    </xf>
    <xf numFmtId="0" fontId="8" fillId="4" borderId="1" xfId="0" applyFont="1" applyFill="1" applyBorder="1" applyNumberFormat="1" applyAlignment="1" applyProtection="1">
      <alignment horizontal="center" vertical="center"/>
      <protection locked="0"/>
    </xf>
    <xf numFmtId="2" fontId="8" fillId="4" borderId="1" xfId="0" applyFont="1" applyFill="1" applyBorder="1" applyNumberFormat="1" applyAlignment="1" applyProtection="1">
      <alignment horizontal="center" vertical="center"/>
      <protection locked="0"/>
    </xf>
    <xf numFmtId="3" fontId="8" fillId="4" borderId="1" xfId="0" applyFont="1" applyFill="1" applyBorder="1" applyNumberFormat="1" applyAlignment="1" applyProtection="1">
      <alignment horizontal="center" vertical="center"/>
      <protection locked="0"/>
    </xf>
    <xf numFmtId="0" fontId="0" fillId="3" borderId="0" xfId="0" applyFont="1" applyFill="1" applyBorder="1" applyNumberFormat="1" applyAlignment="1" applyProtection="1">
      <alignment vertical="center"/>
      <protection locked="1"/>
    </xf>
    <xf numFmtId="0" fontId="9" fillId="3" borderId="0" xfId="0" applyFont="1" applyFill="1" applyBorder="1" applyNumberFormat="1" applyAlignment="1" applyProtection="1">
      <alignment vertical="top" wrapText="1"/>
      <protection locked="1"/>
    </xf>
    <xf numFmtId="0" fontId="10" fillId="3" borderId="0" xfId="0" applyFont="1" applyFill="1" applyBorder="1" applyNumberFormat="1" applyAlignment="1" applyProtection="1">
      <alignment vertical="center" indent="1"/>
      <protection locked="1"/>
    </xf>
    <xf numFmtId="0" fontId="11" fillId="5" borderId="0" xfId="0" applyFont="1" applyFill="1" applyBorder="1" applyNumberFormat="1" applyAlignment="1" applyProtection="1">
      <alignment vertical="top" wrapText="1"/>
      <protection locked="1"/>
    </xf>
    <xf numFmtId="0" fontId="11" fillId="0" borderId="0" xfId="0" applyFont="1" applyFill="1" applyBorder="1" applyNumberFormat="1" applyAlignment="1" applyProtection="1">
      <alignment vertical="top" wrapText="1"/>
      <protection locked="1"/>
    </xf>
    <xf numFmtId="0" fontId="12" fillId="6" borderId="0" xfId="0" applyFont="1" applyFill="1" applyBorder="1" applyNumberFormat="1" applyAlignment="1" applyProtection="1">
      <alignment vertical="top" wrapText="1"/>
      <protection locked="1"/>
    </xf>
    <xf numFmtId="0" fontId="10" fillId="5" borderId="0" xfId="0" applyFont="1" applyFill="1" applyBorder="1" applyNumberFormat="1" applyAlignment="1" applyProtection="1">
      <alignment vertical="center" indent="1"/>
      <protection locked="1"/>
    </xf>
    <xf numFmtId="0" fontId="13" fillId="0" borderId="0" xfId="0" applyFont="1" applyFill="1" applyBorder="1" applyNumberFormat="1" applyAlignment="1" applyProtection="1">
      <alignment vertical="center"/>
      <protection locked="1"/>
    </xf>
    <xf numFmtId="0" fontId="14" fillId="2" borderId="0" xfId="0" applyFont="1" applyFill="1" applyBorder="1" applyNumberFormat="1" applyAlignment="1" applyProtection="1">
      <alignment vertical="center"/>
      <protection locked="1"/>
    </xf>
    <xf numFmtId="0" fontId="15" fillId="7" borderId="0" xfId="0" applyFont="1" applyFill="1" applyBorder="1" applyNumberFormat="1" applyAlignment="1" applyProtection="1">
      <alignment vertical="center"/>
      <protection locked="1"/>
    </xf>
    <xf numFmtId="0" fontId="0" fillId="7" borderId="0" xfId="0" applyFont="1" applyFill="1" applyBorder="1" applyNumberFormat="1" applyAlignment="1" applyProtection="1">
      <alignment vertical="center"/>
      <protection locked="1"/>
    </xf>
    <xf numFmtId="0" fontId="16" fillId="0" borderId="0" xfId="0" applyFont="1" applyFill="1" applyBorder="1" applyNumberFormat="1" applyAlignment="1" applyProtection="1">
      <alignment vertical="center"/>
      <protection locked="1"/>
    </xf>
    <xf numFmtId="0" fontId="17" fillId="0" borderId="0" xfId="0" applyFont="1" applyFill="1" applyBorder="1" applyNumberFormat="1" applyAlignment="1" applyProtection="1">
      <alignment horizontal="right" vertical="center"/>
      <protection locked="1"/>
    </xf>
    <xf numFmtId="0" fontId="6" fillId="0" borderId="0" xfId="0" applyFont="1" applyFill="1" applyBorder="1" applyNumberFormat="1" applyAlignment="1" applyProtection="1">
      <alignment horizontal="right" vertical="center"/>
      <protection locked="1"/>
    </xf>
    <xf numFmtId="0" fontId="18" fillId="8" borderId="0" xfId="0" applyFont="1" applyFill="1" applyBorder="1" applyNumberFormat="1" applyAlignment="1" applyProtection="1">
      <alignment vertical="center"/>
      <protection locked="1"/>
    </xf>
    <xf numFmtId="0" fontId="0" fillId="8" borderId="0" xfId="0" applyFont="1" applyFill="1" applyBorder="1" applyNumberFormat="1" applyAlignment="1" applyProtection="1">
      <alignment vertical="center"/>
      <protection locked="1"/>
    </xf>
    <xf numFmtId="0" fontId="19" fillId="9" borderId="0" xfId="0" applyFont="1" applyFill="1" applyBorder="1" applyNumberFormat="1" applyAlignment="1" applyProtection="1">
      <alignment vertical="center"/>
      <protection locked="1"/>
    </xf>
    <xf numFmtId="0" fontId="0" fillId="9" borderId="0" xfId="0" applyFont="1" applyFill="1" applyBorder="1" applyNumberFormat="1" applyAlignment="1" applyProtection="1">
      <alignment vertical="center"/>
      <protection locked="1"/>
    </xf>
    <xf numFmtId="0" fontId="20" fillId="0" borderId="0" xfId="0" applyFont="1" applyFill="1" applyBorder="1" applyNumberFormat="1" applyAlignment="1" applyProtection="1">
      <alignment vertical="center"/>
      <protection locked="1"/>
    </xf>
    <xf numFmtId="164" fontId="21" fillId="3" borderId="0" xfId="0" applyFont="1" applyFill="1" applyBorder="1" applyNumberFormat="1" applyAlignment="1" applyProtection="1">
      <alignment horizontal="center" vertical="center"/>
      <protection locked="1"/>
    </xf>
    <xf numFmtId="165" fontId="22" fillId="3" borderId="0" xfId="0" applyFont="1" applyFill="1" applyBorder="1" applyNumberFormat="1" applyAlignment="1" applyProtection="1">
      <alignment horizontal="right" vertical="center"/>
      <protection locked="1"/>
    </xf>
    <xf numFmtId="3" fontId="22" fillId="3" borderId="0" xfId="0" applyFont="1" applyFill="1" applyBorder="1" applyNumberFormat="1" applyAlignment="1" applyProtection="1">
      <alignment horizontal="right" vertical="center"/>
      <protection locked="1"/>
    </xf>
    <xf numFmtId="165" fontId="21" fillId="3" borderId="0" xfId="0" applyFont="1" applyFill="1" applyBorder="1" applyNumberFormat="1" applyAlignment="1" applyProtection="1">
      <alignment horizontal="center" vertical="center"/>
      <protection locked="1"/>
    </xf>
    <xf numFmtId="166" fontId="21" fillId="3" borderId="0" xfId="0" applyFont="1" applyFill="1" applyBorder="1" applyNumberFormat="1" applyAlignment="1" applyProtection="1">
      <alignment horizontal="center" vertical="center"/>
      <protection locked="1"/>
    </xf>
    <xf numFmtId="9" fontId="22" fillId="3" borderId="0" xfId="0" applyFont="1" applyFill="1" applyBorder="1" applyNumberFormat="1" applyAlignment="1" applyProtection="1">
      <alignment horizontal="right" vertical="center"/>
      <protection locked="1"/>
    </xf>
    <xf numFmtId="164" fontId="22" fillId="3" borderId="0" xfId="0" applyFont="1" applyFill="1" applyBorder="1" applyNumberFormat="1" applyAlignment="1" applyProtection="1">
      <alignment horizontal="right" vertical="center"/>
      <protection locked="1"/>
    </xf>
    <xf numFmtId="166" fontId="22" fillId="3" borderId="0" xfId="0" applyFont="1" applyFill="1" applyBorder="1" applyNumberFormat="1" applyAlignment="1" applyProtection="1">
      <alignment horizontal="right" vertical="center"/>
      <protection locked="1"/>
    </xf>
    <xf numFmtId="167" fontId="23" fillId="5" borderId="0" xfId="0" applyFont="1" applyFill="1" applyBorder="1" applyNumberFormat="1" applyAlignment="1" applyProtection="1">
      <alignment horizontal="right" vertical="center"/>
      <protection locked="1"/>
    </xf>
    <xf numFmtId="0" fontId="0" fillId="5" borderId="0" xfId="0" applyFont="1" applyFill="1" applyBorder="1" applyNumberFormat="1" applyAlignment="1" applyProtection="1">
      <alignment vertical="center"/>
      <protection locked="1"/>
    </xf>
    <xf numFmtId="168" fontId="23" fillId="5" borderId="0" xfId="0" applyFont="1" applyFill="1" applyBorder="1" applyNumberFormat="1" applyAlignment="1" applyProtection="1">
      <alignment horizontal="right" vertical="center"/>
      <protection locked="1"/>
    </xf>
    <xf numFmtId="169" fontId="22" fillId="3" borderId="0" xfId="0" applyFont="1" applyFill="1" applyBorder="1" applyNumberFormat="1" applyAlignment="1" applyProtection="1">
      <alignment horizontal="right" vertical="center"/>
      <protection locked="1"/>
    </xf>
    <xf numFmtId="0" fontId="21" fillId="3" borderId="0" xfId="0" applyFont="1" applyFill="1" applyBorder="1" applyNumberFormat="1" applyAlignment="1" applyProtection="1">
      <alignment horizontal="center" vertical="center"/>
      <protection locked="1"/>
    </xf>
    <xf numFmtId="10" fontId="22" fillId="3" borderId="0" xfId="0" applyFont="1" applyFill="1" applyBorder="1" applyNumberFormat="1" applyAlignment="1" applyProtection="1">
      <alignment horizontal="right" vertical="center"/>
      <protection locked="1"/>
    </xf>
    <xf numFmtId="170" fontId="22" fillId="3" borderId="0" xfId="0" applyFont="1" applyFill="1" applyBorder="1" applyNumberFormat="1" applyAlignment="1" applyProtection="1">
      <alignment horizontal="right" vertical="center"/>
      <protection locked="1"/>
    </xf>
    <xf numFmtId="171" fontId="22" fillId="3" borderId="0" xfId="0" applyFont="1" applyFill="1" applyBorder="1" applyNumberFormat="1" applyAlignment="1" applyProtection="1">
      <alignment horizontal="right" vertical="center"/>
      <protection locked="1"/>
    </xf>
    <xf numFmtId="172" fontId="22" fillId="3" borderId="0" xfId="0" applyFont="1" applyFill="1" applyBorder="1" applyNumberFormat="1" applyAlignment="1" applyProtection="1">
      <alignment horizontal="right" vertical="center"/>
      <protection locked="1"/>
    </xf>
    <xf numFmtId="167" fontId="22" fillId="3" borderId="0" xfId="0" applyFont="1" applyFill="1" applyBorder="1" applyNumberFormat="1" applyAlignment="1" applyProtection="1">
      <alignment horizontal="right" vertical="center"/>
      <protection locked="1"/>
    </xf>
    <xf numFmtId="168" fontId="22" fillId="3" borderId="0" xfId="0" applyFont="1" applyFill="1" applyBorder="1" applyNumberFormat="1" applyAlignment="1" applyProtection="1">
      <alignment horizontal="right" vertical="center"/>
      <protection locked="1"/>
    </xf>
    <xf numFmtId="172" fontId="23" fillId="5" borderId="0" xfId="0" applyFont="1" applyFill="1" applyBorder="1" applyNumberFormat="1" applyAlignment="1" applyProtection="1">
      <alignment horizontal="right" vertical="center"/>
      <protection locked="1"/>
    </xf>
    <xf numFmtId="173" fontId="23" fillId="5" borderId="0" xfId="0" applyFont="1" applyFill="1" applyBorder="1" applyNumberFormat="1" applyAlignment="1" applyProtection="1">
      <alignment horizontal="right" vertical="center"/>
      <protection locked="1"/>
    </xf>
    <xf numFmtId="164" fontId="23" fillId="5" borderId="0" xfId="0" applyFont="1" applyFill="1" applyBorder="1" applyNumberFormat="1" applyAlignment="1" applyProtection="1">
      <alignment horizontal="right" vertical="center"/>
      <protection locked="1"/>
    </xf>
    <xf numFmtId="172" fontId="21" fillId="3" borderId="0" xfId="0" applyFont="1" applyFill="1" applyBorder="1" applyNumberFormat="1" applyAlignment="1" applyProtection="1">
      <alignment horizontal="center" vertical="center"/>
      <protection locked="1"/>
    </xf>
    <xf numFmtId="174" fontId="22" fillId="3" borderId="0" xfId="0" applyFont="1" applyFill="1" applyBorder="1" applyNumberFormat="1" applyAlignment="1" applyProtection="1">
      <alignment horizontal="right" vertical="center"/>
      <protection locked="1"/>
    </xf>
    <xf numFmtId="175" fontId="22" fillId="3" borderId="0" xfId="0" applyFont="1" applyFill="1" applyBorder="1" applyNumberFormat="1" applyAlignment="1" applyProtection="1">
      <alignment horizontal="right" vertical="center"/>
      <protection locked="1"/>
    </xf>
    <xf numFmtId="176" fontId="22" fillId="3" borderId="0" xfId="0" applyFont="1" applyFill="1" applyBorder="1" applyNumberFormat="1" applyAlignment="1" applyProtection="1">
      <alignment horizontal="right" vertical="center"/>
      <protection locked="1"/>
    </xf>
    <xf numFmtId="177" fontId="22" fillId="3" borderId="0" xfId="0" applyFont="1" applyFill="1" applyBorder="1" applyNumberFormat="1" applyAlignment="1" applyProtection="1">
      <alignment horizontal="right" vertical="center"/>
      <protection locked="1"/>
    </xf>
    <xf numFmtId="178" fontId="22" fillId="3" borderId="0" xfId="0" applyFont="1" applyFill="1" applyBorder="1" applyNumberFormat="1" applyAlignment="1" applyProtection="1">
      <alignment horizontal="right" vertical="center"/>
      <protection locked="1"/>
    </xf>
    <xf numFmtId="179" fontId="22" fillId="3" borderId="0" xfId="0" applyFont="1" applyFill="1" applyBorder="1" applyNumberFormat="1" applyAlignment="1" applyProtection="1">
      <alignment horizontal="right" vertical="center"/>
      <protection locked="1"/>
    </xf>
  </cellXfs>
  <cellStyles count="1">
    <cellStyle name="Normal" xfId="0" builtinId="0"/>
  </cellStyles>
  <dxfs count="2">
    <dxf>
      <font>
        <color rgb="FF1E9E52"/>
      </font>
    </dxf>
    <dxf>
      <font>
        <color rgb="FFC0392B"/>
      </font>
    </dxf>
  </dxfs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styles" Target="style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de" TargetMode="External"/><Relationship Id="rId2" Type="http://schemas.openxmlformats.org/officeDocument/2006/relationships/hyperlink" Target="https://npslab.cc/de/tools/umfrage-erstellen" TargetMode="External"/><Relationship Id="rId3" Type="http://schemas.openxmlformats.org/officeDocument/2006/relationships/hyperlink" Target="https://npslab.cc/de/tools" TargetMode="External"/><Relationship Id="rId4" Type="http://schemas.openxmlformats.org/officeDocument/2006/relationships/hyperlink" Target="https://npslab.cc/de" TargetMode="Externa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de/tools/nps-rechner" TargetMode="External"/><Relationship Id="rId2" Type="http://schemas.openxmlformats.org/officeDocument/2006/relationships/hyperlink" Target="https://npslab.cc/de" TargetMode="Externa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de/tools/csat-rechner" TargetMode="External"/><Relationship Id="rId2" Type="http://schemas.openxmlformats.org/officeDocument/2006/relationships/hyperlink" Target="https://npslab.cc/de" TargetMode="Externa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de/tools/stichprobengroesse" TargetMode="External"/><Relationship Id="rId2" Type="http://schemas.openxmlformats.org/officeDocument/2006/relationships/hyperlink" Target="https://npslab.cc/de" TargetMode="Externa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de/tools/fehlerspanne" TargetMode="External"/><Relationship Id="rId2" Type="http://schemas.openxmlformats.org/officeDocument/2006/relationships/hyperlink" Target="https://npslab.cc/de" TargetMode="Externa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de/tools/erhebungsplaner" TargetMode="External"/><Relationship Id="rId2" Type="http://schemas.openxmlformats.org/officeDocument/2006/relationships/hyperlink" Target="https://npslab.cc/de" TargetMode="Externa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de/tools/ab-test-signifikanz" TargetMode="External"/><Relationship Id="rId2" Type="http://schemas.openxmlformats.org/officeDocument/2006/relationships/hyperlink" Target="https://npslab.cc/de" TargetMode="Externa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de/tools/p-wert-rechner" TargetMode="External"/><Relationship Id="rId2" Type="http://schemas.openxmlformats.org/officeDocument/2006/relationships/hyperlink" Target="https://npslab.cc/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404181"/>
  </sheetPr>
  <sheetViews>
    <sheetView showGridLines="0" workbookViewId="0"/>
  </sheetViews>
  <sheetFormatPr defaultRowHeight="15.5"/>
  <cols>
    <col min="1" max="1" width="2.5" customWidth="1"/>
    <col min="2" max="2" width="32" customWidth="1"/>
    <col min="3" max="3" width="56" customWidth="1"/>
    <col min="4" max="4" width="10" customWidth="1"/>
    <col min="5" max="5" width="16" customWidth="1"/>
    <col min="6" max="6" width="2.5" customWidth="1"/>
  </cols>
  <sheetData>
    <row r="1" ht="30" customHeight="1">
      <c r="A1" s="1"/>
      <c r="B1" s="2" t="inlineStr">
        <is>
          <r>
            <rPr>
              <b/>
              <sz val="16"/>
              <color rgb="FFFFFFFF"/>
              <rFont val="Calibri"/>
            </rPr>
            <t xml:space="preserve">NPS</t>
          </r>
          <r>
            <rPr>
              <b/>
              <sz val="16"/>
              <color rgb="FF9FDF7C"/>
              <rFont val="Calibri"/>
            </rPr>
            <t xml:space="preserve">Lab</t>
          </r>
          <r>
            <rPr>
              <sz val="12"/>
              <color rgb="FFFFFFFF"/>
              <rFont val="Calibri"/>
            </rPr>
            <t xml:space="preserve">   Umfrage- und Statistik-Rechner</t>
          </r>
        </is>
      </c>
      <c r="C1" s="1"/>
      <c r="D1" s="1"/>
      <c r="E1" s="5" t="inlineStr">
        <is>
          <t xml:space="preserve">npslab.cc ↗</t>
        </is>
      </c>
      <c r="F1" s="1"/>
    </row>
    <row r="2" ht="20" customHeight="1">
      <c r="A2" s="1"/>
      <c r="B2" s="20" t="inlineStr">
        <is>
          <t xml:space="preserve">Berechnen. Verstehen. Sicher entscheiden.</t>
        </is>
      </c>
      <c r="C2" s="1"/>
      <c r="D2" s="1"/>
      <c r="E2" s="1"/>
      <c r="F2" s="1"/>
    </row>
    <row r="3" ht="18" customHeight="1">
      <c r="A3" s="1"/>
      <c r="B3" s="3" t="inlineStr">
        <is>
          <t xml:space="preserve">Kostenlose NPSLab-Tools, die aus Umfrageantworten nächste Schritte machen. Teilen Sie diese Datei gern weiter.</t>
        </is>
      </c>
      <c r="C3" s="1"/>
      <c r="D3" s="1"/>
      <c r="E3" s="1"/>
      <c r="F3" s="1"/>
    </row>
    <row r="4" ht="8" customHeight="1"/>
    <row r="5">
      <c r="B5" s="6" t="inlineStr">
        <is>
          <t xml:space="preserve">SO GEHT’S</t>
        </is>
      </c>
      <c r="C5" s="6"/>
    </row>
    <row r="6">
      <c r="B6" s="16" t="inlineStr">
        <is>
          <t xml:space="preserve">1.  Nutzen Sie die farbigen Blätter unten oder klicken Sie auf ein Tool in dieser Liste.</t>
        </is>
      </c>
    </row>
    <row r="7">
      <c r="B7" s="16" t="inlineStr">
        <is>
          <t xml:space="preserve">2.  Bearbeiten Sie in jedem Rechner nur die gelben Zellen — ein Beispiel ist bereits eingetragen.</t>
        </is>
      </c>
    </row>
    <row r="8">
      <c r="B8" s="16" t="inlineStr">
        <is>
          <t xml:space="preserve">3.  Ergebnis und Einordnung aktualisieren sich automatisch — ganz ohne Makros.</t>
        </is>
      </c>
    </row>
    <row r="9">
      <c r="B9" s="7" t="inlineStr">
        <is>
          <t xml:space="preserve">Alle übrigen Zellen sind ohne Passwort gegen versehentliches Bearbeiten geschützt. Zum Aufheben: Überprüfen ▸ Blattschutz aufheben.</t>
        </is>
      </c>
    </row>
    <row r="11">
      <c r="B11" s="6" t="inlineStr">
        <is>
          <t xml:space="preserve">ALLE TOOLS</t>
        </is>
      </c>
      <c r="C11" s="6"/>
      <c r="D11" s="6"/>
      <c r="E11" s="6"/>
    </row>
    <row r="12" ht="18" customHeight="1">
      <c r="B12" s="21" t="inlineStr">
        <is>
          <t xml:space="preserve">ERFAHRUNG MESSEN</t>
        </is>
      </c>
      <c r="C12" s="22"/>
      <c r="D12" s="22"/>
      <c r="E12" s="22"/>
    </row>
    <row r="13" ht="18" customHeight="1">
      <c r="B13" s="19" t="inlineStr">
        <is>
          <t xml:space="preserve">NPS-Rechner</t>
        </is>
      </c>
      <c r="C13" s="23" t="inlineStr">
        <is>
          <t xml:space="preserve">Das Verhältnis von Promotoren und Detraktoren aus Ihren Zählungen.</t>
        </is>
      </c>
      <c r="D13" s="24" t="inlineStr">
        <is>
          <t xml:space="preserve">≈ 1 min</t>
        </is>
      </c>
      <c r="E13" s="25" t="inlineStr">
        <is>
          <t xml:space="preserve">Blatt NPS</t>
        </is>
      </c>
    </row>
    <row r="14" ht="18" customHeight="1">
      <c r="B14" s="19" t="inlineStr">
        <is>
          <t xml:space="preserve">CSAT-Rechner</t>
        </is>
      </c>
      <c r="C14" s="23" t="inlineStr">
        <is>
          <t xml:space="preserve">Der Anteil zufriedener Kunden bei einer Interaktion.</t>
        </is>
      </c>
      <c r="D14" s="24" t="inlineStr">
        <is>
          <t xml:space="preserve">≈ 1 min</t>
        </is>
      </c>
      <c r="E14" s="25" t="inlineStr">
        <is>
          <t xml:space="preserve">Blatt CSAT</t>
        </is>
      </c>
    </row>
    <row r="15" ht="18" customHeight="1">
      <c r="B15" s="26" t="inlineStr">
        <is>
          <t xml:space="preserve">UNTERSUCHUNG PLANEN</t>
        </is>
      </c>
      <c r="C15" s="27"/>
      <c r="D15" s="27"/>
      <c r="E15" s="27"/>
    </row>
    <row r="16" ht="18" customHeight="1">
      <c r="B16" s="19" t="inlineStr">
        <is>
          <t xml:space="preserve">Stichprobenrechner</t>
        </is>
      </c>
      <c r="C16" s="23" t="inlineStr">
        <is>
          <t xml:space="preserve">Wie viele Antworten Sie für die gewünschte Genauigkeit brauchen.</t>
        </is>
      </c>
      <c r="D16" s="24" t="inlineStr">
        <is>
          <t xml:space="preserve">≈ 2 min</t>
        </is>
      </c>
      <c r="E16" s="25" t="inlineStr">
        <is>
          <t xml:space="preserve">Blatt Stichprobe</t>
        </is>
      </c>
    </row>
    <row r="17" ht="18" customHeight="1">
      <c r="B17" s="19" t="inlineStr">
        <is>
          <t xml:space="preserve">Rechner für die Fehlerspanne</t>
        </is>
      </c>
      <c r="C17" s="23" t="inlineStr">
        <is>
          <t xml:space="preserve">Wie stark ein Stichprobenergebnis schwanken kann.</t>
        </is>
      </c>
      <c r="D17" s="24" t="inlineStr">
        <is>
          <t xml:space="preserve">≈ 2 min</t>
        </is>
      </c>
      <c r="E17" s="25" t="inlineStr">
        <is>
          <t xml:space="preserve">Blatt Fehlerspanne</t>
        </is>
      </c>
    </row>
    <row r="18" ht="18" customHeight="1">
      <c r="B18" s="19" t="inlineStr">
        <is>
          <t xml:space="preserve">Planer für die Datenerhebung</t>
        </is>
      </c>
      <c r="C18" s="23" t="inlineStr">
        <is>
          <t xml:space="preserve">Einladungen, Tagesvolumen und Kosten für Ihr Ziel.</t>
        </is>
      </c>
      <c r="D18" s="24" t="inlineStr">
        <is>
          <t xml:space="preserve">≈ 3 min</t>
        </is>
      </c>
      <c r="E18" s="25" t="inlineStr">
        <is>
          <t xml:space="preserve">Blatt Erhebungsplan</t>
        </is>
      </c>
    </row>
    <row r="19" ht="18" customHeight="1">
      <c r="B19" s="28" t="inlineStr">
        <is>
          <t xml:space="preserve">ENTSCHEIDUNGEN PRÜFEN</t>
        </is>
      </c>
      <c r="C19" s="29"/>
      <c r="D19" s="29"/>
      <c r="E19" s="29"/>
    </row>
    <row r="20" ht="18" customHeight="1">
      <c r="B20" s="19" t="inlineStr">
        <is>
          <t xml:space="preserve">A/B-Signifikanzrechner</t>
        </is>
      </c>
      <c r="C20" s="23" t="inlineStr">
        <is>
          <t xml:space="preserve">Ob der Unterschied zwischen A und B statistisch signifikant ist.</t>
        </is>
      </c>
      <c r="D20" s="24" t="inlineStr">
        <is>
          <t xml:space="preserve">≈ 3 min</t>
        </is>
      </c>
      <c r="E20" s="25" t="inlineStr">
        <is>
          <t xml:space="preserve">Blatt A-B-Test</t>
        </is>
      </c>
    </row>
    <row r="21" ht="18" customHeight="1">
      <c r="B21" s="19" t="inlineStr">
        <is>
          <t xml:space="preserve">p-Wert-Rechner aus einem Z-Wert</t>
        </is>
      </c>
      <c r="C21" s="23" t="inlineStr">
        <is>
          <t xml:space="preserve">Wandelt einen Z-Wert in einen p-Wert um und prüft gegen Alpha.</t>
        </is>
      </c>
      <c r="D21" s="24" t="inlineStr">
        <is>
          <t xml:space="preserve">≈ 2 min</t>
        </is>
      </c>
      <c r="E21" s="25" t="inlineStr">
        <is>
          <t xml:space="preserve">Blatt p-Wert</t>
        </is>
      </c>
    </row>
    <row r="23">
      <c r="B23" s="30" t="inlineStr">
        <is>
          <t xml:space="preserve">Außerdem auf der Website:</t>
        </is>
      </c>
      <c r="C23" s="23" t="inlineStr">
        <is>
          <t xml:space="preserve">Geführter Umfrage-Builder — erstellen Sie einen fertigen Fragenkatalog (passt nicht in eine Tabelle).</t>
        </is>
      </c>
    </row>
    <row r="24">
      <c r="B24" s="30" t="inlineStr">
        <is>
          <t xml:space="preserve">Online-Version:</t>
        </is>
      </c>
      <c r="C24" s="19" t="inlineStr">
        <is>
          <t xml:space="preserve">npslab.cc/de/tools — dieselben Rechner mit Beispielen, Leitfäden und Grafiken.</t>
        </is>
      </c>
    </row>
    <row r="26">
      <c r="B26" s="7" t="inlineStr">
        <is>
          <t xml:space="preserve">© NPSLab — Plattform für NPS-, CSAT- und Zufriedenheitsumfragen · npslab.cc · Alle Berechnungen laufen in Ihrer Tabelle; es werden keine Daten gesendet.</t>
        </is>
      </c>
    </row>
  </sheetData>
  <sheetProtection sheet="1" objects="1" scenarios="1"/>
  <mergeCells count="10">
    <mergeCell ref="B1:D1"/>
    <mergeCell ref="B2:E2"/>
    <mergeCell ref="B3:E3"/>
    <mergeCell ref="B6:E6"/>
    <mergeCell ref="B7:E7"/>
    <mergeCell ref="B8:E8"/>
    <mergeCell ref="B9:E9"/>
    <mergeCell ref="C23:E23"/>
    <mergeCell ref="C24:E24"/>
    <mergeCell ref="B26:E26"/>
  </mergeCells>
  <hyperlinks>
    <hyperlink ref="E1" r:id="rId1" tooltip="https://npslab.cc/de"/>
    <hyperlink ref="B13" location="'NPS'!A1"/>
    <hyperlink ref="B14" location="'CSAT'!A1"/>
    <hyperlink ref="B16" location="'Stichprobe'!A1"/>
    <hyperlink ref="B17" location="'Fehlerspanne'!A1"/>
    <hyperlink ref="B18" location="'Erhebungsplan'!A1"/>
    <hyperlink ref="B20" location="'A-B-Test'!A1"/>
    <hyperlink ref="B21" location="'p-Wert'!A1"/>
    <hyperlink ref="C23" r:id="rId2" tooltip="https://npslab.cc/de/tools/umfrage-erstellen"/>
    <hyperlink ref="C24" r:id="rId3" tooltip="https://npslab.cc/de/tools"/>
    <hyperlink ref="B26" r:id="rId4" tooltip="https://npslab.cc/d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5965F3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NPS-Rechner</t>
        </is>
      </c>
      <c r="C1" s="1"/>
      <c r="D1" s="1"/>
      <c r="E1" s="1"/>
      <c r="F1" s="1"/>
      <c r="G1" s="1"/>
    </row>
    <row r="2" ht="30" customHeight="1">
      <c r="A2" s="1"/>
      <c r="B2" s="3" t="inlineStr">
        <is>
          <t xml:space="preserve">Geben Sie die Antworten je Gruppe ein und sehen Sie das Verhältnis von Promotoren und Detraktoren.</t>
        </is>
      </c>
      <c r="C2" s="1"/>
      <c r="D2" s="1"/>
      <c r="E2" s="1"/>
      <c r="F2" s="1"/>
      <c r="G2" s="1"/>
    </row>
    <row r="3" ht="16" customHeight="1">
      <c r="A3" s="1"/>
      <c r="B3" s="4" t="inlineStr">
        <is>
          <t xml:space="preserve">Erfahrung messen · ≈ 1 min · Kostenlos, von NPSLab</t>
        </is>
      </c>
      <c r="C3" s="1"/>
      <c r="D3" s="1"/>
      <c r="E3" s="1"/>
      <c r="F3" s="5" t="inlineStr">
        <is>
          <t xml:space="preserve">← Menü</t>
        </is>
      </c>
      <c r="G3" s="1"/>
    </row>
    <row r="4" ht="8" customHeight="1"/>
    <row r="5">
      <c r="B5" s="6" t="inlineStr">
        <is>
          <t xml:space="preserve">IHRE DATEN</t>
        </is>
      </c>
      <c r="C5" s="6"/>
      <c r="E5" s="6" t="inlineStr">
        <is>
          <t xml:space="preserve">IHR ERGEBNIS</t>
        </is>
      </c>
      <c r="F5" s="6"/>
    </row>
    <row r="6">
      <c r="B6" s="7" t="inlineStr">
        <is>
          <t xml:space="preserve">Nur die gelben Zellen bearbeiten.</t>
        </is>
      </c>
      <c r="E6" s="31">
        <f>IFERROR(IF((C7+C9+C11)=0,"—",(C7-C11)/(C7+C9+C11)*100),"—")</f>
        <v>26.666666666666668</v>
      </c>
      <c r="F6" s="12"/>
    </row>
    <row r="7" ht="20" customHeight="1">
      <c r="B7" s="8" t="inlineStr">
        <is>
          <t xml:space="preserve">Promotoren</t>
        </is>
      </c>
      <c r="C7" s="9">
        <v>80.0</v>
      </c>
      <c r="E7" s="12"/>
      <c r="F7" s="12"/>
    </row>
    <row r="8" ht="19" customHeight="1">
      <c r="B8" s="7" t="inlineStr">
        <is>
          <t xml:space="preserve">Bewertungen 9 und 10</t>
        </is>
      </c>
      <c r="E8" s="13" t="str">
        <f>IFERROR(IF((C7+C9+C11)=0,"Geben Sie die Antworten je Gruppe ein, um den NPS zu sehen.",IF((C7-C11)/(C7+C9+C11)*100&gt;0,"Diese Stichprobe enthält mehr Promotoren als Detraktoren.",IF((C7-C11)/(C7+C9+C11)*100&lt;0,"Diese Stichprobe enthält mehr Detraktoren als Promotoren.","Promotoren und Detraktoren sind in dieser Stichprobe ausgeglichen."))),"Prüfen Sie die eingegebenen Werte.")</f>
        <v>Diese Stichprobe enthält mehr Promotoren als Detraktoren.</v>
      </c>
      <c r="F8" s="12"/>
    </row>
    <row r="9" ht="19" customHeight="1">
      <c r="B9" s="8" t="inlineStr">
        <is>
          <t xml:space="preserve">Passive</t>
        </is>
      </c>
      <c r="C9" s="9">
        <v>30.0</v>
      </c>
      <c r="E9" s="12"/>
      <c r="F9" s="12"/>
    </row>
    <row r="10" ht="12" customHeight="1">
      <c r="B10" s="7" t="inlineStr">
        <is>
          <t xml:space="preserve">Bewertungen 7 und 8</t>
        </is>
      </c>
      <c r="E10" s="14" t="inlineStr">
        <is>
          <t xml:space="preserve">Promotoren</t>
        </is>
      </c>
      <c r="F10" s="32">
        <f>IFERROR(IF((C7+C9+C11)=0,"",C7/(C7+C9+C11)),"—")</f>
        <v>0.5333333333333333</v>
      </c>
    </row>
    <row r="11" ht="20" customHeight="1">
      <c r="B11" s="8" t="inlineStr">
        <is>
          <t xml:space="preserve">Detraktoren</t>
        </is>
      </c>
      <c r="C11" s="9">
        <v>40.0</v>
      </c>
      <c r="E11" s="14" t="inlineStr">
        <is>
          <t xml:space="preserve">Passive</t>
        </is>
      </c>
      <c r="F11" s="32">
        <f>IFERROR(IF((C7+C9+C11)=0,"",C9/(C7+C9+C11)),"—")</f>
        <v>0.2</v>
      </c>
    </row>
    <row r="12" ht="12" customHeight="1">
      <c r="B12" s="7" t="inlineStr">
        <is>
          <t xml:space="preserve">Bewertungen 0 bis 6</t>
        </is>
      </c>
      <c r="E12" s="14" t="inlineStr">
        <is>
          <t xml:space="preserve">Detraktoren</t>
        </is>
      </c>
      <c r="F12" s="32">
        <f>IFERROR(IF((C7+C9+C11)=0,"",C11/(C7+C9+C11)),"—")</f>
        <v>0.26666666666666666</v>
      </c>
    </row>
    <row r="13">
      <c r="E13" s="14" t="inlineStr">
        <is>
          <t xml:space="preserve">Antworten insgesamt</t>
        </is>
      </c>
      <c r="F13" s="33">
        <f>IFERROR((C7+C9+C11),"—")</f>
        <v>150.0</v>
      </c>
    </row>
    <row r="18">
      <c r="B18" s="6" t="inlineStr">
        <is>
          <t xml:space="preserve">SO ENTSTEHT DIESES ERGEBNIS</t>
        </is>
      </c>
      <c r="C18" s="6"/>
      <c r="D18" s="6"/>
      <c r="E18" s="6"/>
      <c r="F18" s="6"/>
    </row>
    <row r="19" ht="18" customHeight="1">
      <c r="B19" s="15" t="inlineStr">
        <is>
          <t xml:space="preserve">NPS = Anteil der Promotoren − Anteil der Detraktoren. Alle gültigen Antworten zählen zur Gesamtzahl. Der Wert reicht von −100 bis +100 und ist kein Prozentsatz.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IN WENIGEN MINUTEN VERSTEHEN</t>
        </is>
      </c>
      <c r="C22" s="6"/>
      <c r="D22" s="6"/>
      <c r="E22" s="6"/>
      <c r="F22" s="6"/>
    </row>
    <row r="23" ht="24" customHeight="1">
      <c r="B23" s="16" t="inlineStr">
        <is>
          <t xml:space="preserve">•  Bewertungen von 9 und 10 bilden die Gruppe der Promotoren.</t>
        </is>
      </c>
    </row>
    <row r="24" ht="24" customHeight="1">
      <c r="B24" s="16" t="inlineStr">
        <is>
          <t xml:space="preserve">•  Bewertungen von 7 und 8 sind in der Formel neutral, bleiben aber wichtig.</t>
        </is>
      </c>
    </row>
    <row r="25" ht="24" customHeight="1">
      <c r="B25" s="16" t="inlineStr">
        <is>
          <t xml:space="preserve">•  Bewertungen von 0 bis 6 bilden die Gruppe der Detraktoren.</t>
        </is>
      </c>
    </row>
    <row r="27">
      <c r="B27" s="6" t="inlineStr">
        <is>
          <t xml:space="preserve">WAS DIESE BERECHNUNG NICHT ZEIGT</t>
        </is>
      </c>
      <c r="C27" s="6"/>
      <c r="D27" s="6"/>
      <c r="E27" s="6"/>
      <c r="F27" s="6"/>
    </row>
    <row r="28" ht="18" customHeight="1">
      <c r="B28" s="17" t="inlineStr">
        <is>
          <t xml:space="preserve">Ein einzelner Wert erklärt weder die Ursache noch allein eine gute Leistung. Vergleichen Sie Zeiträume und lesen Sie Kommentare.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NÄCHSTER SCHRITT</t>
        </is>
      </c>
      <c r="C31" s="6"/>
      <c r="D31" s="6"/>
      <c r="E31" s="6"/>
      <c r="F31" s="6"/>
    </row>
    <row r="32" ht="18" customHeight="1">
      <c r="B32" s="16" t="inlineStr">
        <is>
          <t xml:space="preserve">Erstellen Sie eine NPS-Umfrage und verfolgen Sie die Entwicklung im Zeitverlauf.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Diesen Rechner auf der Website öffnen (Beispiele und mehr Kontext)</t>
        </is>
      </c>
    </row>
    <row r="36">
      <c r="B36" s="7" t="inlineStr">
        <is>
          <t xml:space="preserve">NPSLab — NPS-, CSAT- und Zufriedenheitsumfragen · npslab.cc  |  Formeln ohne Passwort geschützt (Überprüfen ▸ Blattschutz aufheben zum Bearbeiten).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conditionalFormatting sqref="F10">
    <cfRule type="dataBar" priority="3">
      <dataBar>
        <cfvo type="num" val="0"/>
        <cfvo type="num" val="1"/>
        <color rgb="FF27D064"/>
      </dataBar>
    </cfRule>
  </conditionalFormatting>
  <conditionalFormatting sqref="F11">
    <cfRule type="dataBar" priority="4">
      <dataBar>
        <cfvo type="num" val="0"/>
        <cfvo type="num" val="1"/>
        <color rgb="FFF6C516"/>
      </dataBar>
    </cfRule>
  </conditionalFormatting>
  <conditionalFormatting sqref="F12">
    <cfRule type="dataBar" priority="5">
      <dataBar>
        <cfvo type="num" val="0"/>
        <cfvo type="num" val="1"/>
        <color rgb="FFFF4D4F"/>
      </dataBar>
    </cfRule>
  </conditionalFormatting>
  <conditionalFormatting sqref="E6:F7">
    <cfRule type="expression" dxfId="0" priority="1">
      <formula>AND(ISNUMBER($E$6),$E$6&gt;0)</formula>
    </cfRule>
  </conditionalFormatting>
  <conditionalFormatting sqref="E6:F7">
    <cfRule type="expression" dxfId="1" priority="2">
      <formula>AND(ISNUMBER($E$6),$E$6&lt;0)</formula>
    </cfRule>
  </conditionalFormatting>
  <dataValidations count="3">
    <dataValidation type="whole" operator="greaterThanOrEqual" allowBlank="1" showInputMessage="1" showErrorMessage="1" error="Prüfen Sie die eingegebenen Werte." sqref="C7">
      <formula1>0</formula1>
    </dataValidation>
    <dataValidation type="whole" operator="greaterThanOrEqual" allowBlank="1" showInputMessage="1" showErrorMessage="1" error="Prüfen Sie die eingegebenen Werte." sqref="C9">
      <formula1>0</formula1>
    </dataValidation>
    <dataValidation type="whole" operator="greaterThanOrEqual" allowBlank="1" showInputMessage="1" showErrorMessage="1" error="Prüfen Sie die eingegebenen Werte." sqref="C11">
      <formula1>0</formula1>
    </dataValidation>
  </dataValidations>
  <hyperlinks>
    <hyperlink ref="F3" location="'Menü'!A1"/>
    <hyperlink ref="B34" r:id="rId1" tooltip="https://npslab.cc/de/tools/nps-rechner"/>
    <hyperlink ref="B36" r:id="rId2" tooltip="https://npslab.cc/d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5965F3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CSAT-Rechner</t>
        </is>
      </c>
      <c r="C1" s="1"/>
      <c r="D1" s="1"/>
      <c r="E1" s="1"/>
      <c r="F1" s="1"/>
      <c r="G1" s="1"/>
    </row>
    <row r="2" ht="30" customHeight="1">
      <c r="A2" s="1"/>
      <c r="B2" s="3" t="inlineStr">
        <is>
          <t xml:space="preserve">Geben Sie die Zahl der als zufrieden eingestuften und aller gültigen Antworten ein.</t>
        </is>
      </c>
      <c r="C2" s="1"/>
      <c r="D2" s="1"/>
      <c r="E2" s="1"/>
      <c r="F2" s="1"/>
      <c r="G2" s="1"/>
    </row>
    <row r="3" ht="16" customHeight="1">
      <c r="A3" s="1"/>
      <c r="B3" s="4" t="inlineStr">
        <is>
          <t xml:space="preserve">Erfahrung messen · ≈ 1 min · Kostenlos, von NPSLab</t>
        </is>
      </c>
      <c r="C3" s="1"/>
      <c r="D3" s="1"/>
      <c r="E3" s="1"/>
      <c r="F3" s="5" t="inlineStr">
        <is>
          <t xml:space="preserve">← Menü</t>
        </is>
      </c>
      <c r="G3" s="1"/>
    </row>
    <row r="4" ht="8" customHeight="1"/>
    <row r="5">
      <c r="B5" s="6" t="inlineStr">
        <is>
          <t xml:space="preserve">IHRE DATEN</t>
        </is>
      </c>
      <c r="C5" s="6"/>
      <c r="E5" s="6" t="inlineStr">
        <is>
          <t xml:space="preserve">IHR ERGEBNIS</t>
        </is>
      </c>
      <c r="F5" s="6"/>
    </row>
    <row r="6">
      <c r="B6" s="7" t="inlineStr">
        <is>
          <t xml:space="preserve">Nur die gelben Zellen bearbeiten.</t>
        </is>
      </c>
      <c r="E6" s="34">
        <f>IFERROR(IF(OR(C9&lt;=0,C7&gt;C9),"—",C7/C9),"—")</f>
        <v>0.7</v>
      </c>
      <c r="F6" s="12"/>
    </row>
    <row r="7" ht="20" customHeight="1">
      <c r="B7" s="8" t="inlineStr">
        <is>
          <t xml:space="preserve">Zufriedene Antworten</t>
        </is>
      </c>
      <c r="C7" s="9">
        <v>84.0</v>
      </c>
      <c r="E7" s="12"/>
      <c r="F7" s="12"/>
    </row>
    <row r="8" ht="19" customHeight="1">
      <c r="B8" s="7" t="inlineStr">
        <is>
          <t xml:space="preserve">Als positiv definierte Optionen (z. B. 4 und 5 auf einer Skala von 1–5)</t>
        </is>
      </c>
      <c r="E8" s="13" t="str">
        <f>IFERROR(IF(C9&lt;=0,"Geben Sie die Gesamtzahl gültiger Antworten ein.",IF(C7&gt;C9,"Bitte prüfen: Zufriedene können die Gesamtzahl nicht übersteigen.","Dies ist der Anteil der Antworten, die Sie als zufrieden eingestuft haben.")),"Prüfen Sie die eingegebenen Werte.")</f>
        <v>Dies ist der Anteil der Antworten, die Sie als zufrieden eingestuft haben.</v>
      </c>
      <c r="F8" s="12"/>
    </row>
    <row r="9" ht="19" customHeight="1">
      <c r="B9" s="8" t="inlineStr">
        <is>
          <t xml:space="preserve">Antworten insgesamt</t>
        </is>
      </c>
      <c r="C9" s="9">
        <v>120.0</v>
      </c>
      <c r="E9" s="12"/>
      <c r="F9" s="12"/>
    </row>
    <row r="10" ht="12" customHeight="1">
      <c r="B10" s="7" t="inlineStr">
        <is>
          <t xml:space="preserve">Vollständige, gültige Antworten</t>
        </is>
      </c>
      <c r="E10" s="14" t="inlineStr">
        <is>
          <t xml:space="preserve">Zufriedene</t>
        </is>
      </c>
      <c r="F10" s="33">
        <f>IFERROR(IF(OR(C9&lt;=0,C7&gt;C9),"—",C7+0),"—")</f>
        <v>84.0</v>
      </c>
    </row>
    <row r="11">
      <c r="E11" s="14" t="inlineStr">
        <is>
          <t xml:space="preserve">Andere Antworten</t>
        </is>
      </c>
      <c r="F11" s="33">
        <f>IFERROR(IF(OR(C9&lt;=0,C7&gt;C9),"—",C9-C7),"—")</f>
        <v>36.0</v>
      </c>
    </row>
    <row r="12">
      <c r="E12" s="14" t="inlineStr">
        <is>
          <t xml:space="preserve">Gesamt</t>
        </is>
      </c>
      <c r="F12" s="33">
        <f>IFERROR(IF(OR(C9&lt;=0,C7&gt;C9),"—",C9+0),"—")</f>
        <v>120.0</v>
      </c>
    </row>
    <row r="18">
      <c r="B18" s="6" t="inlineStr">
        <is>
          <t xml:space="preserve">SO ENTSTEHT DIESES ERGEBNIS</t>
        </is>
      </c>
      <c r="C18" s="6"/>
      <c r="D18" s="6"/>
      <c r="E18" s="6"/>
      <c r="F18" s="6"/>
    </row>
    <row r="19" ht="18" customHeight="1">
      <c r="B19" s="15" t="inlineStr">
        <is>
          <t xml:space="preserve">CSAT = als zufrieden gewertete Antworten ÷ alle gültigen Antworten × 100.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IN WENIGEN MINUTEN VERSTEHEN</t>
        </is>
      </c>
      <c r="C22" s="6"/>
      <c r="D22" s="6"/>
      <c r="E22" s="6"/>
      <c r="F22" s="6"/>
    </row>
    <row r="23" ht="24" customHeight="1">
      <c r="B23" s="16" t="inlineStr">
        <is>
          <t xml:space="preserve">•  CSAT misst die Zufriedenheit mit einem bestimmten Erlebnis oder Kontakt.</t>
        </is>
      </c>
    </row>
    <row r="24" ht="24" customHeight="1">
      <c r="B24" s="16" t="inlineStr">
        <is>
          <t xml:space="preserve">•  Bei fünf Stufen gelten meist die beiden höchsten Antworten als positiv.</t>
        </is>
      </c>
    </row>
    <row r="25" ht="24" customHeight="1">
      <c r="B25" s="16" t="inlineStr">
        <is>
          <t xml:space="preserve">•  Vergleiche sind am besten, wenn Frage, Skala und Zeitpunkt gleich bleiben.</t>
        </is>
      </c>
    </row>
    <row r="27">
      <c r="B27" s="6" t="inlineStr">
        <is>
          <t xml:space="preserve">WAS DIESE BERECHNUNG NICHT ZEIGT</t>
        </is>
      </c>
      <c r="C27" s="6"/>
      <c r="D27" s="6"/>
      <c r="E27" s="6"/>
      <c r="F27" s="6"/>
    </row>
    <row r="28" ht="18" customHeight="1">
      <c r="B28" s="17" t="inlineStr">
        <is>
          <t xml:space="preserve">Das Ergebnis ist eine Momentaufnahme und ändert sich mit Skala oder Zufriedenheitsschwelle.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NÄCHSTER SCHRITT</t>
        </is>
      </c>
      <c r="C31" s="6"/>
      <c r="D31" s="6"/>
      <c r="E31" s="6"/>
      <c r="F31" s="6"/>
    </row>
    <row r="32" ht="18" customHeight="1">
      <c r="B32" s="16" t="inlineStr">
        <is>
          <t xml:space="preserve">Senden Sie eine CSAT-Umfrage direkt nach dem Abschnitt der Customer Journey, den Sie verbessern möchten.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Diesen Rechner auf der Website öffnen (Beispiele und mehr Kontext)</t>
        </is>
      </c>
    </row>
    <row r="36">
      <c r="B36" s="7" t="inlineStr">
        <is>
          <t xml:space="preserve">NPSLab — NPS-, CSAT- und Zufriedenheitsumfragen · npslab.cc  |  Formeln ohne Passwort geschützt (Überprüfen ▸ Blattschutz aufheben zum Bearbeiten).</t>
        </is>
      </c>
    </row>
  </sheetData>
  <sheetProtection sheet="1" objects="1" scenarios="1"/>
  <mergeCells count="16">
    <mergeCell ref="B1:F1"/>
    <mergeCell ref="B2:F2"/>
    <mergeCell ref="B3:E3"/>
    <mergeCell ref="B6:C6"/>
    <mergeCell ref="B8:C8"/>
    <mergeCell ref="B10:C10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dataValidations count="2">
    <dataValidation type="whole" operator="greaterThanOrEqual" allowBlank="1" showInputMessage="1" showErrorMessage="1" error="Prüfen Sie die eingegebenen Werte." sqref="C7">
      <formula1>0</formula1>
    </dataValidation>
    <dataValidation type="whole" operator="greaterThanOrEqual" allowBlank="1" showInputMessage="1" showErrorMessage="1" error="Prüfen Sie die eingegebenen Werte." sqref="C9">
      <formula1>1</formula1>
    </dataValidation>
  </dataValidations>
  <hyperlinks>
    <hyperlink ref="F3" location="'Menü'!A1"/>
    <hyperlink ref="B34" r:id="rId1" tooltip="https://npslab.cc/de/tools/csat-rechner"/>
    <hyperlink ref="B36" r:id="rId2" tooltip="https://npslab.cc/d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6C516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Stichprobenrechner</t>
        </is>
      </c>
      <c r="C1" s="1"/>
      <c r="D1" s="1"/>
      <c r="E1" s="1"/>
      <c r="F1" s="1"/>
      <c r="G1" s="1"/>
      <c r="H1" s="0">
        <v>90.0</v>
      </c>
    </row>
    <row r="2" ht="30" customHeight="1">
      <c r="A2" s="1"/>
      <c r="B2" s="3" t="inlineStr">
        <is>
          <t xml:space="preserve">Ermitteln Sie, wie viele Antworten eine Population mit der gewünschten Genauigkeit abbilden.</t>
        </is>
      </c>
      <c r="C2" s="1"/>
      <c r="D2" s="1"/>
      <c r="E2" s="1"/>
      <c r="F2" s="1"/>
      <c r="G2" s="1"/>
      <c r="H2" s="0">
        <v>95.0</v>
      </c>
    </row>
    <row r="3" ht="16" customHeight="1">
      <c r="A3" s="1"/>
      <c r="B3" s="4" t="inlineStr">
        <is>
          <t xml:space="preserve">Untersuchung planen · ≈ 2 min · Kostenlos, von NPSLab</t>
        </is>
      </c>
      <c r="C3" s="1"/>
      <c r="D3" s="1"/>
      <c r="E3" s="1"/>
      <c r="F3" s="5" t="inlineStr">
        <is>
          <t xml:space="preserve">← Menü</t>
        </is>
      </c>
      <c r="G3" s="1"/>
      <c r="H3" s="0">
        <v>99.0</v>
      </c>
    </row>
    <row r="4" ht="8" customHeight="1"/>
    <row r="5">
      <c r="B5" s="6" t="inlineStr">
        <is>
          <t xml:space="preserve">IHRE DATEN</t>
        </is>
      </c>
      <c r="C5" s="6"/>
      <c r="E5" s="6" t="inlineStr">
        <is>
          <t xml:space="preserve">IHR ERGEBNIS</t>
        </is>
      </c>
      <c r="F5" s="6"/>
      <c r="H5" s="0">
        <f>IF(AND(ISNUMBER(C11),C11&gt;0,C11&lt;=100),1,0)</f>
        <v>1.0</v>
      </c>
    </row>
    <row r="6">
      <c r="B6" s="7" t="inlineStr">
        <is>
          <t xml:space="preserve">Nur die gelben Zellen bearbeiten.</t>
        </is>
      </c>
      <c r="E6" s="35">
        <f>IFERROR(IF($H$5=0,"—",ROUNDUP(C22,0)),"—")</f>
        <v>383.0</v>
      </c>
      <c r="F6" s="12"/>
    </row>
    <row r="7" ht="20" customHeight="1">
      <c r="B7" s="8" t="inlineStr">
        <is>
          <t xml:space="preserve">Population (optional)</t>
        </is>
      </c>
      <c r="C7" s="11">
        <v>100000.0</v>
      </c>
      <c r="E7" s="12"/>
      <c r="F7" s="12"/>
    </row>
    <row r="8" ht="19" customHeight="1">
      <c r="B8" s="7" t="inlineStr">
        <is>
          <t xml:space="preserve">Personen oder Einheiten, die Sie abbilden möchten. Leer lassen, wenn groß oder unbekannt.</t>
        </is>
      </c>
      <c r="E8" s="13" t="str">
        <f>IFERROR(IF($H$5=0,"Geben Sie eine Fehlerspanne (zwischen 0 und 100) ein.","Planen Sie mindestens so viele vollständige Antworten ein."),"Prüfen Sie die eingegebenen Werte.")</f>
        <v>Planen Sie mindestens so viele vollständige Antworten ein.</v>
      </c>
      <c r="F8" s="12"/>
    </row>
    <row r="9" ht="19" customHeight="1">
      <c r="B9" s="8" t="inlineStr">
        <is>
          <t xml:space="preserve">Konfidenzniveau (%)</t>
        </is>
      </c>
      <c r="C9" s="9">
        <v>95.0</v>
      </c>
      <c r="E9" s="12"/>
      <c r="F9" s="12"/>
    </row>
    <row r="10" ht="12" customHeight="1">
      <c r="B10" s="7" t="inlineStr">
        <is>
          <t xml:space="preserve">95 % ist die häufigste Wahl</t>
        </is>
      </c>
      <c r="E10" s="14" t="inlineStr">
        <is>
          <t xml:space="preserve">Konfidenz</t>
        </is>
      </c>
      <c r="F10" s="36">
        <f>IFERROR(IF($H$5=0,"—",(C9*1)/100),"—")</f>
        <v>0.95</v>
      </c>
    </row>
    <row r="11" ht="20" customHeight="1">
      <c r="B11" s="8" t="inlineStr">
        <is>
          <t xml:space="preserve">Fehlerspanne (PP)</t>
        </is>
      </c>
      <c r="C11" s="10">
        <v>5.0</v>
      </c>
      <c r="E11" s="14" t="inlineStr">
        <is>
          <t xml:space="preserve">Zielspanne (PP)</t>
        </is>
      </c>
      <c r="F11" s="37">
        <f>IFERROR(IF($H$5=0,"—",C11+0),"—")</f>
        <v>5.0</v>
      </c>
    </row>
    <row r="12" ht="12" customHeight="1">
      <c r="B12" s="7" t="inlineStr">
        <is>
          <t xml:space="preserve">In Prozentpunkten. z. B. 5</t>
        </is>
      </c>
      <c r="E12" s="14" t="inlineStr">
        <is>
          <t xml:space="preserve">Populationsgröße</t>
        </is>
      </c>
      <c r="F12" s="38">
        <f>IFERROR(IF(OR(ISBLANK(C7),C7&lt;=0),"∞ (groß)",C7+0),"—")</f>
        <v>100000.0</v>
      </c>
    </row>
    <row r="18">
      <c r="B18" s="6" t="inlineStr">
        <is>
          <t xml:space="preserve">SO ENTSTEHT DIESES ERGEBNIS</t>
        </is>
      </c>
      <c r="C18" s="6"/>
      <c r="D18" s="6"/>
      <c r="E18" s="6"/>
      <c r="F18" s="6"/>
    </row>
    <row r="19" ht="18" customHeight="1">
      <c r="B19" s="15" t="inlineStr">
        <is>
          <t xml:space="preserve">Wir verwenden p = 0,5 (konservative Varianz). Für eine große Population gilt n = z² × 0,25 ÷ e². Mit angegebenem N verwenden wir n = N × z² × 0,25 ÷ [e² × (N − 1) + z² × 0,25]. Das Ergebnis wird aufgerundet.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1">
      <c r="B21" s="18" t="inlineStr">
        <is>
          <t xml:space="preserve">Verwendeter z-Wert</t>
        </is>
      </c>
      <c r="C21" s="39">
        <f>IFERROR(IFERROR(IF((C9*1)=90,1.6448536269514722,IF((C9*1)=99,2.5758293035489004,1.959963984540054)),1.959963984540054),"—")</f>
        <v>1.959963984540054</v>
      </c>
      <c r="D21" s="40"/>
      <c r="E21" s="40"/>
      <c r="F21" s="40"/>
    </row>
    <row r="22">
      <c r="B22" s="18" t="inlineStr">
        <is>
          <t xml:space="preserve">Stichprobe vor dem Aufrunden</t>
        </is>
      </c>
      <c r="C22" s="41">
        <f>IFERROR(IF($H$5=0,"",IF(OR(ISBLANK(C7),C7&lt;=0),C21^2*0.25/(C11/100)^2,C7*C21^2*0.25/((C11/100)^2*(C7-1)+C21^2*0.25))),"—")</f>
        <v>382.679660707893</v>
      </c>
      <c r="D22" s="40"/>
      <c r="E22" s="40"/>
      <c r="F22" s="40"/>
    </row>
    <row r="24">
      <c r="B24" s="6" t="inlineStr">
        <is>
          <t xml:space="preserve">IN WENIGEN MINUTEN VERSTEHEN</t>
        </is>
      </c>
      <c r="C24" s="6"/>
      <c r="D24" s="6"/>
      <c r="E24" s="6"/>
      <c r="F24" s="6"/>
    </row>
    <row r="25" ht="24" customHeight="1">
      <c r="B25" s="16" t="inlineStr">
        <is>
          <t xml:space="preserve">•  Höhere Konfidenz oder eine kleinere Fehlerspanne erfordern eine größere Stichprobe.</t>
        </is>
      </c>
    </row>
    <row r="26" ht="24" customHeight="1">
      <c r="B26" s="16" t="inlineStr">
        <is>
          <t xml:space="preserve">•  Ab einer bestimmten Größe verändert eine viel größere Population die Stichprobe kaum.</t>
        </is>
      </c>
    </row>
    <row r="27" ht="24" customHeight="1">
      <c r="B27" s="16" t="inlineStr">
        <is>
          <t xml:space="preserve">•  Das Ziel meint vollständige Antworten, nicht nur versendete Einladungen.</t>
        </is>
      </c>
    </row>
    <row r="29">
      <c r="B29" s="6" t="inlineStr">
        <is>
          <t xml:space="preserve">WAS DIESE BERECHNUNG NICHT ZEIGT</t>
        </is>
      </c>
      <c r="C29" s="6"/>
      <c r="D29" s="6"/>
      <c r="E29" s="6"/>
      <c r="F29" s="6"/>
    </row>
    <row r="30" ht="18" customHeight="1">
      <c r="B30" s="17" t="inlineStr">
        <is>
          <t xml:space="preserve">Eine große Stichprobe senkt Zufallsfehler, korrigiert aber keine Auswahlverzerrung oder schlechte Antwortqualität.</t>
        </is>
      </c>
      <c r="C30" s="17"/>
      <c r="D30" s="17"/>
      <c r="E30" s="17"/>
      <c r="F30" s="17"/>
    </row>
    <row r="31" ht="18" customHeight="1">
      <c r="B31" s="17"/>
      <c r="C31" s="17"/>
      <c r="D31" s="17"/>
      <c r="E31" s="17"/>
      <c r="F31" s="17"/>
    </row>
    <row r="33">
      <c r="B33" s="6" t="inlineStr">
        <is>
          <t xml:space="preserve">NÄCHSTER SCHRITT</t>
        </is>
      </c>
      <c r="C33" s="6"/>
      <c r="D33" s="6"/>
      <c r="E33" s="6"/>
      <c r="F33" s="6"/>
    </row>
    <row r="34" ht="18" customHeight="1">
      <c r="B34" s="16" t="inlineStr">
        <is>
          <t xml:space="preserve">Nutzen Sie das Ziel im Erhebungsplaner, um die nötigen Einladungen zu schätzen.</t>
        </is>
      </c>
      <c r="C34" s="16"/>
      <c r="D34" s="16"/>
      <c r="E34" s="16"/>
      <c r="F34" s="16"/>
    </row>
    <row r="35" ht="18" customHeight="1">
      <c r="B35" s="16"/>
      <c r="C35" s="16"/>
      <c r="D35" s="16"/>
      <c r="E35" s="16"/>
      <c r="F35" s="16"/>
    </row>
    <row r="36">
      <c r="B36" s="19" t="inlineStr">
        <is>
          <t xml:space="preserve">→ Diesen Rechner auf der Website öffnen (Beispiele und mehr Kontext)</t>
        </is>
      </c>
    </row>
    <row r="38">
      <c r="B38" s="7" t="inlineStr">
        <is>
          <t xml:space="preserve">NPSLab — NPS-, CSAT- und Zufriedenheitsumfragen · npslab.cc  |  Formeln ohne Passwort geschützt (Überprüfen ▸ Blattschutz aufheben zum Bearbeiten).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5:F25"/>
    <mergeCell ref="B26:F26"/>
    <mergeCell ref="B27:F27"/>
    <mergeCell ref="B30:F31"/>
    <mergeCell ref="B34:F35"/>
    <mergeCell ref="B36:F36"/>
    <mergeCell ref="B38:F38"/>
  </mergeCells>
  <dataValidations count="3">
    <dataValidation type="list" allowBlank="1" showInputMessage="1" showErrorMessage="1" error="Prüfen Sie die eingegebenen Werte." sqref="C9">
      <formula1>$H$1:$H$3</formula1>
    </dataValidation>
    <dataValidation type="whole" operator="greaterThanOrEqual" allowBlank="1" showInputMessage="1" showErrorMessage="1" error="Prüfen Sie die eingegebenen Werte." sqref="C7">
      <formula1>1</formula1>
    </dataValidation>
    <dataValidation type="decimal" operator="between" allowBlank="1" showInputMessage="1" showErrorMessage="1" error="Prüfen Sie die eingegebenen Werte." sqref="C11">
      <formula1>0.000001</formula1>
      <formula2>100</formula2>
    </dataValidation>
  </dataValidations>
  <hyperlinks>
    <hyperlink ref="F3" location="'Menü'!A1"/>
    <hyperlink ref="B36" r:id="rId1" tooltip="https://npslab.cc/de/tools/stichprobengroesse"/>
    <hyperlink ref="B38" r:id="rId2" tooltip="https://npslab.cc/d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6C516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Rechner für die Fehlerspanne</t>
        </is>
      </c>
      <c r="C1" s="1"/>
      <c r="D1" s="1"/>
      <c r="E1" s="1"/>
      <c r="F1" s="1"/>
      <c r="G1" s="1"/>
      <c r="H1" s="0">
        <v>90.0</v>
      </c>
    </row>
    <row r="2" ht="30" customHeight="1">
      <c r="A2" s="1"/>
      <c r="B2" s="3" t="inlineStr">
        <is>
          <t xml:space="preserve">Sehen Sie, wie stark ein Stichprobenergebnis vom Wert der Population abweichen kann.</t>
        </is>
      </c>
      <c r="C2" s="1"/>
      <c r="D2" s="1"/>
      <c r="E2" s="1"/>
      <c r="F2" s="1"/>
      <c r="G2" s="1"/>
      <c r="H2" s="0">
        <v>95.0</v>
      </c>
    </row>
    <row r="3" ht="16" customHeight="1">
      <c r="A3" s="1"/>
      <c r="B3" s="4" t="inlineStr">
        <is>
          <t xml:space="preserve">Untersuchung planen · ≈ 2 min · Kostenlos, von NPSLab</t>
        </is>
      </c>
      <c r="C3" s="1"/>
      <c r="D3" s="1"/>
      <c r="E3" s="1"/>
      <c r="F3" s="5" t="inlineStr">
        <is>
          <t xml:space="preserve">← Menü</t>
        </is>
      </c>
      <c r="G3" s="1"/>
      <c r="H3" s="0">
        <v>99.0</v>
      </c>
    </row>
    <row r="4" ht="8" customHeight="1"/>
    <row r="5">
      <c r="B5" s="6" t="inlineStr">
        <is>
          <t xml:space="preserve">IHRE DATEN</t>
        </is>
      </c>
      <c r="C5" s="6"/>
      <c r="E5" s="6" t="inlineStr">
        <is>
          <t xml:space="preserve">IHR ERGEBNIS</t>
        </is>
      </c>
      <c r="F5" s="6"/>
      <c r="H5" s="0">
        <f>IF(AND(ISNUMBER(C11),C11&gt;=1,OR(ISBLANK(C7),C7&lt;=0,AND(ISNUMBER(C7),C11&lt;=C7))),1,0)</f>
        <v>1.0</v>
      </c>
    </row>
    <row r="6">
      <c r="B6" s="7" t="inlineStr">
        <is>
          <t xml:space="preserve">Nur die gelben Zellen bearbeiten.</t>
        </is>
      </c>
      <c r="E6" s="31">
        <f>IFERROR(IF($H$5=0,"—",C21*SQRT(0.25/C11)*C22*100),"—")</f>
        <v>4.996680173162097</v>
      </c>
      <c r="F6" s="12"/>
    </row>
    <row r="7" ht="20" customHeight="1">
      <c r="B7" s="8" t="inlineStr">
        <is>
          <t xml:space="preserve">Population (optional)</t>
        </is>
      </c>
      <c r="C7" s="11">
        <v>1000.0</v>
      </c>
      <c r="E7" s="12"/>
      <c r="F7" s="12"/>
    </row>
    <row r="8" ht="19" customHeight="1">
      <c r="B8" s="7" t="inlineStr">
        <is>
          <t xml:space="preserve">Leer lassen, wenn groß oder unbekannt.</t>
        </is>
      </c>
      <c r="E8" s="13" t="str">
        <f>IFERROR(IF($H$5=0,"Bitte prüfen: Gesammelte Antworten können die Population nicht übersteigen.","Unter diesen Annahmen kann ein beobachteter Anteil ungefähr um diese Spanne schwanken. In beide Richtungen."),"Prüfen Sie die eingegebenen Werte.")</f>
        <v>Unter diesen Annahmen kann ein beobachteter Anteil ungefähr um diese Spanne schwanken. In beide Richtungen.</v>
      </c>
      <c r="F8" s="12"/>
    </row>
    <row r="9" ht="19" customHeight="1">
      <c r="B9" s="8" t="inlineStr">
        <is>
          <t xml:space="preserve">Konfidenzniveau (%)</t>
        </is>
      </c>
      <c r="C9" s="9">
        <v>95.0</v>
      </c>
      <c r="E9" s="12"/>
      <c r="F9" s="12"/>
    </row>
    <row r="10" ht="12" customHeight="1">
      <c r="B10" s="7" t="inlineStr">
        <is>
          <t xml:space="preserve">95 % ist die häufigste Wahl</t>
        </is>
      </c>
      <c r="E10" s="14" t="inlineStr">
        <is>
          <t xml:space="preserve">Konfidenz</t>
        </is>
      </c>
      <c r="F10" s="36">
        <f>IFERROR(IF($H$5=0,"—",(C9*1)/100),"—")</f>
        <v>0.95</v>
      </c>
    </row>
    <row r="11" ht="20" customHeight="1">
      <c r="B11" s="8" t="inlineStr">
        <is>
          <t xml:space="preserve">Gesammelte Antworten</t>
        </is>
      </c>
      <c r="C11" s="9">
        <v>278.0</v>
      </c>
      <c r="E11" s="14" t="inlineStr">
        <is>
          <t xml:space="preserve">Gesammelte Antworten</t>
        </is>
      </c>
      <c r="F11" s="38">
        <f>IFERROR(IF($H$5=0,"—",C11+0),"—")</f>
        <v>278.0</v>
      </c>
    </row>
    <row r="12" ht="12" customHeight="1">
      <c r="B12" s="7" t="inlineStr">
        <is>
          <t xml:space="preserve">Vollständige, gültige Antworten</t>
        </is>
      </c>
      <c r="E12" s="14" t="inlineStr">
        <is>
          <t xml:space="preserve">Populationsgröße</t>
        </is>
      </c>
      <c r="F12" s="38">
        <f>IFERROR(IF(OR(ISBLANK(C7),C7&lt;=0),"∞ (groß)",C7+0),"—")</f>
        <v>1000.0</v>
      </c>
    </row>
    <row r="18">
      <c r="B18" s="6" t="inlineStr">
        <is>
          <t xml:space="preserve">SO ENTSTEHT DIESES ERGEBNIS</t>
        </is>
      </c>
      <c r="C18" s="6"/>
      <c r="D18" s="6"/>
      <c r="E18" s="6"/>
      <c r="F18" s="6"/>
    </row>
    <row r="19" ht="18" customHeight="1">
      <c r="B19" s="15" t="inlineStr">
        <is>
          <t xml:space="preserve">Wir verwenden p = 0,5. Ohne Population gilt Spanne = z × √(0,25 ÷ n); mit N multiplizieren wir mit √[(N−n) ÷ (N−1)].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1">
      <c r="B21" s="18" t="inlineStr">
        <is>
          <t xml:space="preserve">Verwendeter z-Wert</t>
        </is>
      </c>
      <c r="C21" s="39">
        <f>IFERROR(IFERROR(IF((C9*1)=90,1.6448536269514722,IF((C9*1)=99,2.5758293035489004,1.959963984540054)),1.959963984540054),"—")</f>
        <v>1.959963984540054</v>
      </c>
      <c r="D21" s="40"/>
      <c r="E21" s="40"/>
      <c r="F21" s="40"/>
    </row>
    <row r="22">
      <c r="B22" s="18" t="inlineStr">
        <is>
          <t xml:space="preserve">Endlichkeitskorrektur</t>
        </is>
      </c>
      <c r="C22" s="39">
        <f>IFERROR(IF($H$5=0,"",IF(OR(ISBLANK(C7),C7&lt;=0),1,IF(C11&gt;=C7,0,SQRT((C7-C11)/(C7-1))))),"—")</f>
        <v>0.8501310032710975</v>
      </c>
      <c r="D22" s="40"/>
      <c r="E22" s="40"/>
      <c r="F22" s="40"/>
    </row>
    <row r="24">
      <c r="B24" s="6" t="inlineStr">
        <is>
          <t xml:space="preserve">IN WENIGEN MINUTEN VERSTEHEN</t>
        </is>
      </c>
      <c r="C24" s="6"/>
      <c r="D24" s="6"/>
      <c r="E24" s="6"/>
      <c r="F24" s="6"/>
    </row>
    <row r="25" ht="24" customHeight="1">
      <c r="B25" s="16" t="inlineStr">
        <is>
          <t xml:space="preserve">•  Die Fehlerspanne sinkt mit wachsender Antwortzahl.</t>
        </is>
      </c>
    </row>
    <row r="26" ht="24" customHeight="1">
      <c r="B26" s="16" t="inlineStr">
        <is>
          <t xml:space="preserve">•  Ein höheres Konfidenzniveau erzeugt ein breiteres Intervall.</t>
        </is>
      </c>
    </row>
    <row r="27" ht="24" customHeight="1">
      <c r="B27" s="16" t="inlineStr">
        <is>
          <t xml:space="preserve">•  Dieses Tool setzt p = 50 %, die konservative Schätzung für einen Anteil.</t>
        </is>
      </c>
    </row>
    <row r="29">
      <c r="B29" s="6" t="inlineStr">
        <is>
          <t xml:space="preserve">WAS DIESE BERECHNUNG NICHT ZEIGT</t>
        </is>
      </c>
      <c r="C29" s="6"/>
      <c r="D29" s="6"/>
      <c r="E29" s="6"/>
      <c r="F29" s="6"/>
    </row>
    <row r="30" ht="18" customHeight="1">
      <c r="B30" s="17" t="inlineStr">
        <is>
          <t xml:space="preserve">Die Spanne erfasst Stichprobenunsicherheit, nicht aber Verzerrung, schlechte Fragen oder ungenaue Antworten.</t>
        </is>
      </c>
      <c r="C30" s="17"/>
      <c r="D30" s="17"/>
      <c r="E30" s="17"/>
      <c r="F30" s="17"/>
    </row>
    <row r="31" ht="18" customHeight="1">
      <c r="B31" s="17"/>
      <c r="C31" s="17"/>
      <c r="D31" s="17"/>
      <c r="E31" s="17"/>
      <c r="F31" s="17"/>
    </row>
    <row r="33">
      <c r="B33" s="6" t="inlineStr">
        <is>
          <t xml:space="preserve">NÄCHSTER SCHRITT</t>
        </is>
      </c>
      <c r="C33" s="6"/>
      <c r="D33" s="6"/>
      <c r="E33" s="6"/>
      <c r="F33" s="6"/>
    </row>
    <row r="34" ht="18" customHeight="1">
      <c r="B34" s="16" t="inlineStr">
        <is>
          <t xml:space="preserve">Nennen Sie den Prozentwert immer zusammen mit Fehlerspanne und Konfidenzniveau.</t>
        </is>
      </c>
      <c r="C34" s="16"/>
      <c r="D34" s="16"/>
      <c r="E34" s="16"/>
      <c r="F34" s="16"/>
    </row>
    <row r="35" ht="18" customHeight="1">
      <c r="B35" s="16"/>
      <c r="C35" s="16"/>
      <c r="D35" s="16"/>
      <c r="E35" s="16"/>
      <c r="F35" s="16"/>
    </row>
    <row r="36">
      <c r="B36" s="19" t="inlineStr">
        <is>
          <t xml:space="preserve">→ Diesen Rechner auf der Website öffnen (Beispiele und mehr Kontext)</t>
        </is>
      </c>
    </row>
    <row r="38">
      <c r="B38" s="7" t="inlineStr">
        <is>
          <t xml:space="preserve">NPSLab — NPS-, CSAT- und Zufriedenheitsumfragen · npslab.cc  |  Formeln ohne Passwort geschützt (Überprüfen ▸ Blattschutz aufheben zum Bearbeiten).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5:F25"/>
    <mergeCell ref="B26:F26"/>
    <mergeCell ref="B27:F27"/>
    <mergeCell ref="B30:F31"/>
    <mergeCell ref="B34:F35"/>
    <mergeCell ref="B36:F36"/>
    <mergeCell ref="B38:F38"/>
  </mergeCells>
  <dataValidations count="3">
    <dataValidation type="list" allowBlank="1" showInputMessage="1" showErrorMessage="1" error="Prüfen Sie die eingegebenen Werte." sqref="C9">
      <formula1>$H$1:$H$3</formula1>
    </dataValidation>
    <dataValidation type="whole" operator="greaterThanOrEqual" allowBlank="1" showInputMessage="1" showErrorMessage="1" error="Prüfen Sie die eingegebenen Werte." sqref="C7">
      <formula1>1</formula1>
    </dataValidation>
    <dataValidation type="whole" operator="greaterThanOrEqual" allowBlank="1" showInputMessage="1" showErrorMessage="1" error="Prüfen Sie die eingegebenen Werte." sqref="C11">
      <formula1>1</formula1>
    </dataValidation>
  </dataValidations>
  <hyperlinks>
    <hyperlink ref="F3" location="'Menü'!A1"/>
    <hyperlink ref="B36" r:id="rId1" tooltip="https://npslab.cc/de/tools/fehlerspanne"/>
    <hyperlink ref="B38" r:id="rId2" tooltip="https://npslab.cc/de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6C516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Planer für die Datenerhebung</t>
        </is>
      </c>
      <c r="C1" s="1"/>
      <c r="D1" s="1"/>
      <c r="E1" s="1"/>
      <c r="F1" s="1"/>
      <c r="G1" s="1"/>
    </row>
    <row r="2" ht="30" customHeight="1">
      <c r="A2" s="1"/>
      <c r="B2" s="3" t="inlineStr">
        <is>
          <t xml:space="preserve">Machen Sie aus Ihrem Antwortziel eine Schätzung für Einladungen, Reichweite und Aufwand.</t>
        </is>
      </c>
      <c r="C2" s="1"/>
      <c r="D2" s="1"/>
      <c r="E2" s="1"/>
      <c r="F2" s="1"/>
      <c r="G2" s="1"/>
    </row>
    <row r="3" ht="16" customHeight="1">
      <c r="A3" s="1"/>
      <c r="B3" s="4" t="inlineStr">
        <is>
          <t xml:space="preserve">Untersuchung planen · ≈ 3 min · Kostenlos, von NPSLab</t>
        </is>
      </c>
      <c r="C3" s="1"/>
      <c r="D3" s="1"/>
      <c r="E3" s="1"/>
      <c r="F3" s="5" t="inlineStr">
        <is>
          <t xml:space="preserve">← Menü</t>
        </is>
      </c>
      <c r="G3" s="1"/>
    </row>
    <row r="4" ht="8" customHeight="1"/>
    <row r="5">
      <c r="B5" s="6" t="inlineStr">
        <is>
          <t xml:space="preserve">IHRE DATEN</t>
        </is>
      </c>
      <c r="C5" s="6"/>
      <c r="E5" s="6" t="inlineStr">
        <is>
          <t xml:space="preserve">IHR ERGEBNIS</t>
        </is>
      </c>
      <c r="F5" s="6"/>
      <c r="H5" s="0">
        <f>IFERROR(IF(AND(ISNUMBER(C7),C7&gt;0,ISNUMBER(C9),C9&gt;0,C9&lt;=100,ISNUMBER(C11),C11&gt;=0,ISNUMBER(C13),C13&gt;0),1,0),0)</f>
        <v>1.0</v>
      </c>
    </row>
    <row r="6">
      <c r="B6" s="7" t="inlineStr">
        <is>
          <t xml:space="preserve">Nur die gelben Zellen bearbeiten.</t>
        </is>
      </c>
      <c r="E6" s="35">
        <f>IFERROR(IF($H$5=0,"—",$H$6),"—")</f>
        <v>2000.0</v>
      </c>
      <c r="F6" s="12"/>
      <c r="H6" s="0">
        <f>IFERROR(IF($H$5=0,"",ROUNDUP(C7/(C9/100),0)),"")</f>
        <v>2000.0</v>
      </c>
    </row>
    <row r="7" ht="20" customHeight="1">
      <c r="B7" s="8" t="inlineStr">
        <is>
          <t xml:space="preserve">Zielantworten</t>
        </is>
      </c>
      <c r="C7" s="9">
        <v>500.0</v>
      </c>
      <c r="E7" s="12"/>
      <c r="F7" s="12"/>
    </row>
    <row r="8" ht="19" customHeight="1">
      <c r="B8" s="7" t="inlineStr">
        <is>
          <t xml:space="preserve">Ziel vollständiger Antworten</t>
        </is>
      </c>
      <c r="E8" s="13" t="str">
        <f>IFERROR(IF($H$5=0,"Füllen Sie Ziel, Quote (0–100), Kosten und Tage aus.","Dies ist die geschätzte Mindestzahl an Einladungen für das Ziel."),"Prüfen Sie die eingegebenen Werte.")</f>
        <v>Dies ist die geschätzte Mindestzahl an Einladungen für das Ziel.</v>
      </c>
      <c r="F8" s="12"/>
    </row>
    <row r="9" ht="19" customHeight="1">
      <c r="B9" s="8" t="inlineStr">
        <is>
          <t xml:space="preserve">Erwartete Abschlussquote (%)</t>
        </is>
      </c>
      <c r="C9" s="10">
        <v>25.0</v>
      </c>
      <c r="E9" s="12"/>
      <c r="F9" s="12"/>
    </row>
    <row r="10" ht="12" customHeight="1">
      <c r="B10" s="7" t="inlineStr">
        <is>
          <t xml:space="preserve">Einladungen, die vollständig beantwortet werden</t>
        </is>
      </c>
      <c r="E10" s="14" t="inlineStr">
        <is>
          <t xml:space="preserve">Einladungen pro Tag</t>
        </is>
      </c>
      <c r="F10" s="38">
        <f>IFERROR(IF($H$5=0,"—",ROUNDUP($H$6/C13,0)),"—")</f>
        <v>200.0</v>
      </c>
    </row>
    <row r="11" ht="20" customHeight="1">
      <c r="B11" s="8" t="inlineStr">
        <is>
          <t xml:space="preserve">Kosten pro Einladung (€)</t>
        </is>
      </c>
      <c r="C11" s="10">
        <v>0.2</v>
      </c>
      <c r="E11" s="14" t="inlineStr">
        <is>
          <t xml:space="preserve">Antworten pro Tag (Ziel)</t>
        </is>
      </c>
      <c r="F11" s="37">
        <f>IFERROR(IF($H$5=0,"—",C7/C13),"—")</f>
        <v>50.0</v>
      </c>
    </row>
    <row r="12" ht="12" customHeight="1">
      <c r="B12" s="7" t="inlineStr">
        <is>
          <t xml:space="preserve">Ohne direkte Kosten 0 verwenden</t>
        </is>
      </c>
      <c r="E12" s="14" t="inlineStr">
        <is>
          <t xml:space="preserve">Geschätzte Kosten</t>
        </is>
      </c>
      <c r="F12" s="59">
        <f>IFERROR(IF($H$5=0,"—",$H$6*C11),"—")</f>
        <v>400.0</v>
      </c>
    </row>
    <row r="13" ht="20" customHeight="1">
      <c r="B13" s="8" t="inlineStr">
        <is>
          <t xml:space="preserve">Erhebungstage</t>
        </is>
      </c>
      <c r="C13" s="9">
        <v>10.0</v>
      </c>
      <c r="E13" s="14" t="inlineStr">
        <is>
          <t xml:space="preserve">Kosten pro Antwort</t>
        </is>
      </c>
      <c r="F13" s="59">
        <f>IFERROR(IF($H$5=0,"—",$H$6*C11/C7),"—")</f>
        <v>0.8</v>
      </c>
    </row>
    <row r="14">
      <c r="E14" s="14" t="inlineStr">
        <is>
          <t xml:space="preserve">Kosten pro Tag</t>
        </is>
      </c>
      <c r="F14" s="59">
        <f>IFERROR(IF($H$5=0,"—",$H$6*C11/C13),"—")</f>
        <v>40.0</v>
      </c>
    </row>
    <row r="18">
      <c r="B18" s="6" t="inlineStr">
        <is>
          <t xml:space="preserve">SO ENTSTEHT DIESES ERGEBNIS</t>
        </is>
      </c>
      <c r="C18" s="6"/>
      <c r="D18" s="6"/>
      <c r="E18" s="6"/>
      <c r="F18" s="6"/>
    </row>
    <row r="19" ht="18" customHeight="1">
      <c r="B19" s="15" t="inlineStr">
        <is>
          <t xml:space="preserve">Einladungen = aufrunden(Antworten ÷ erwartete Quote). Pro Tag = aufrunden(Einladungen ÷ Tage); Kosten = Einladungen × Stückkosten.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IN WENIGEN MINUTEN VERSTEHEN</t>
        </is>
      </c>
      <c r="C22" s="6"/>
      <c r="D22" s="6"/>
      <c r="E22" s="6"/>
      <c r="F22" s="6"/>
    </row>
    <row r="23" ht="24" customHeight="1">
      <c r="B23" s="16" t="inlineStr">
        <is>
          <t xml:space="preserve">•  Hier ist die erwartete Abschlussquote der Anteil vollständig beantworteter Einladungen; sie ist keine standardisierte AAPOR-Rücklaufquote.</t>
        </is>
      </c>
    </row>
    <row r="24" ht="24" customHeight="1">
      <c r="B24" s="16" t="inlineStr">
        <is>
          <t xml:space="preserve">•  Kanal, Zielgruppe, Länge und Erinnerungen beeinflussen diese Quote.</t>
        </is>
      </c>
    </row>
    <row r="25" ht="24" customHeight="1">
      <c r="B25" s="16" t="inlineStr">
        <is>
          <t xml:space="preserve">•  Ein geplanter Puffer verhindert, dass die Erhebung unter dem Ziel endet.</t>
        </is>
      </c>
    </row>
    <row r="27">
      <c r="B27" s="6" t="inlineStr">
        <is>
          <t xml:space="preserve">WAS DIESE BERECHNUNG NICHT ZEIGT</t>
        </is>
      </c>
      <c r="C27" s="6"/>
      <c r="D27" s="6"/>
      <c r="E27" s="6"/>
      <c r="F27" s="6"/>
    </row>
    <row r="28" ht="18" customHeight="1">
      <c r="B28" s="17" t="inlineStr">
        <is>
          <t xml:space="preserve">Die Schätzung hängt von Ihrer Quote ab und garantiert weder Dauer, Kosten noch Teilnahme.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NÄCHSTER SCHRITT</t>
        </is>
      </c>
      <c r="C31" s="6"/>
      <c r="D31" s="6"/>
      <c r="E31" s="6"/>
      <c r="F31" s="6"/>
    </row>
    <row r="32" ht="18" customHeight="1">
      <c r="B32" s="16" t="inlineStr">
        <is>
          <t xml:space="preserve">Wählen Sie den Kanal, setzen Sie Erinnerungen maßvoll ein und verfolgen Sie die tatsächliche Quote.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Diesen Rechner auf der Website öffnen (Beispiele und mehr Kontext)</t>
        </is>
      </c>
    </row>
    <row r="36">
      <c r="B36" s="7" t="inlineStr">
        <is>
          <t xml:space="preserve">NPSLab — NPS-, CSAT- und Zufriedenheitsumfragen · npslab.cc  |  Formeln ohne Passwort geschützt (Überprüfen ▸ Blattschutz aufheben zum Bearbeiten).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dataValidations count="4">
    <dataValidation type="whole" operator="greaterThanOrEqual" allowBlank="1" showInputMessage="1" showErrorMessage="1" error="Prüfen Sie die eingegebenen Werte." sqref="C7">
      <formula1>1</formula1>
    </dataValidation>
    <dataValidation type="decimal" operator="between" allowBlank="1" showInputMessage="1" showErrorMessage="1" error="Prüfen Sie die eingegebenen Werte." sqref="C9">
      <formula1>0.000001</formula1>
      <formula2>100</formula2>
    </dataValidation>
    <dataValidation type="decimal" operator="greaterThanOrEqual" allowBlank="1" showInputMessage="1" showErrorMessage="1" error="Prüfen Sie die eingegebenen Werte." sqref="C11">
      <formula1>0</formula1>
    </dataValidation>
    <dataValidation type="whole" operator="greaterThanOrEqual" allowBlank="1" showInputMessage="1" showErrorMessage="1" error="Prüfen Sie die eingegebenen Werte." sqref="C13">
      <formula1>1</formula1>
    </dataValidation>
  </dataValidations>
  <hyperlinks>
    <hyperlink ref="F3" location="'Menü'!A1"/>
    <hyperlink ref="B34" r:id="rId1" tooltip="https://npslab.cc/de/tools/erhebungsplaner"/>
    <hyperlink ref="B36" r:id="rId2" tooltip="https://npslab.cc/de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27D064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A/B-Signifikanzrechner</t>
        </is>
      </c>
      <c r="C1" s="1"/>
      <c r="D1" s="1"/>
      <c r="E1" s="1"/>
      <c r="F1" s="1"/>
      <c r="G1" s="1"/>
      <c r="H1" s="0">
        <v>90.0</v>
      </c>
    </row>
    <row r="2" ht="30" customHeight="1">
      <c r="A2" s="1"/>
      <c r="B2" s="3" t="inlineStr">
        <is>
          <t xml:space="preserve">Vergleichen Sie zwei Raten und messen Sie, wie unvereinbar die beobachtete Differenz mit der Hypothese gleicher Raten ist.</t>
        </is>
      </c>
      <c r="C2" s="1"/>
      <c r="D2" s="1"/>
      <c r="E2" s="1"/>
      <c r="F2" s="1"/>
      <c r="G2" s="1"/>
      <c r="H2" s="0">
        <v>95.0</v>
      </c>
    </row>
    <row r="3" ht="16" customHeight="1">
      <c r="A3" s="1"/>
      <c r="B3" s="4" t="inlineStr">
        <is>
          <t xml:space="preserve">Entscheidungen prüfen · ≈ 3 min · Kostenlos, von NPSLab</t>
        </is>
      </c>
      <c r="C3" s="1"/>
      <c r="D3" s="1"/>
      <c r="E3" s="1"/>
      <c r="F3" s="5" t="inlineStr">
        <is>
          <t xml:space="preserve">← Menü</t>
        </is>
      </c>
      <c r="G3" s="1"/>
      <c r="H3" s="0">
        <v>99.0</v>
      </c>
    </row>
    <row r="4" ht="8" customHeight="1"/>
    <row r="5">
      <c r="B5" s="6" t="inlineStr">
        <is>
          <t xml:space="preserve">IHRE DATEN</t>
        </is>
      </c>
      <c r="C5" s="6"/>
      <c r="E5" s="6" t="inlineStr">
        <is>
          <t xml:space="preserve">IHR ERGEBNIS</t>
        </is>
      </c>
      <c r="F5" s="6"/>
      <c r="H5" s="0">
        <f>IFERROR(IF(AND(ISNUMBER(C7),C7&gt;0,ISNUMBER(C11),C11&gt;0,ISNUMBER(C9),C9&gt;=0,ISNUMBER(C13),C13&gt;=0,C9&lt;=C7,C13&lt;=C11),1,0),0)</f>
        <v>1.0</v>
      </c>
    </row>
    <row r="6">
      <c r="B6" s="7" t="inlineStr">
        <is>
          <t xml:space="preserve">Nur die gelben Zellen bearbeiten.</t>
        </is>
      </c>
      <c r="E6" s="43" t="str">
        <f>IFERROR(IF($H$5=0,"—",IF(C25&lt;5,"—",IF($H$6&lt;C24,IF(C13/C11&gt;C9/C7,"B","A"),"—"))),"—")</f>
        <v>B</v>
      </c>
      <c r="F6" s="12"/>
      <c r="H6" s="0">
        <f>IFERROR(IF($H$5=0,"",2*(1-NORMSDIST(ABS(C23)))),"")</f>
        <v>0.03548845046647475</v>
      </c>
    </row>
    <row r="7" ht="20" customHeight="1">
      <c r="B7" s="8" t="inlineStr">
        <is>
          <t xml:space="preserve">Teilnehmende A</t>
        </is>
      </c>
      <c r="C7" s="9">
        <v>1000.0</v>
      </c>
      <c r="E7" s="12"/>
      <c r="F7" s="12"/>
    </row>
    <row r="8" ht="19" customHeight="1">
      <c r="B8" s="7" t="inlineStr">
        <is>
          <t xml:space="preserve">Kontrollgruppe</t>
        </is>
      </c>
      <c r="E8" s="13" t="str">
        <f>IFERROR(IF($H$5=0,"Bitte prüfen: Conversions können die Teilnehmenden nicht übersteigen.",IF(C25&lt;5,"Die Stichprobe ist für die Normalapproximation noch zu klein. Sammeln Sie mehr Daten, bevor Sie die Signifikanz bewerten.",IF($H$6&gt;=C24,"Die Evidenz reicht noch nicht für einen Gewinner.",IF(C13/C11&gt;C9/C7,"Der Unterschied ist statistisch signifikant und spricht für B.","Der Unterschied ist statistisch signifikant und spricht für A.")))),"Prüfen Sie die eingegebenen Werte.")</f>
        <v>Der Unterschied ist statistisch signifikant und spricht für B.</v>
      </c>
      <c r="F8" s="12"/>
    </row>
    <row r="9" ht="19" customHeight="1">
      <c r="B9" s="8" t="inlineStr">
        <is>
          <t xml:space="preserve">Conversions A</t>
        </is>
      </c>
      <c r="C9" s="9">
        <v>100.0</v>
      </c>
      <c r="E9" s="12"/>
      <c r="F9" s="12"/>
    </row>
    <row r="10">
      <c r="E10" s="14" t="inlineStr">
        <is>
          <t xml:space="preserve">Rate A</t>
        </is>
      </c>
      <c r="F10" s="44">
        <f>IFERROR(IF($H$5=0,"—",C9/C7),"—")</f>
        <v>0.1</v>
      </c>
    </row>
    <row r="11" ht="20" customHeight="1">
      <c r="B11" s="8" t="inlineStr">
        <is>
          <t xml:space="preserve">Teilnehmende B</t>
        </is>
      </c>
      <c r="C11" s="9">
        <v>1000.0</v>
      </c>
      <c r="E11" s="14" t="inlineStr">
        <is>
          <t xml:space="preserve">Rate B</t>
        </is>
      </c>
      <c r="F11" s="44">
        <f>IFERROR(IF($H$5=0,"—",C13/C11),"—")</f>
        <v>0.13</v>
      </c>
    </row>
    <row r="12" ht="12" customHeight="1">
      <c r="B12" s="7" t="inlineStr">
        <is>
          <t xml:space="preserve">Getestete Variante</t>
        </is>
      </c>
      <c r="E12" s="14" t="inlineStr">
        <is>
          <t xml:space="preserve">Absolute Differenz (PP)</t>
        </is>
      </c>
      <c r="F12" s="45">
        <f>IFERROR(IF($H$5=0,"—",(C13/C11-C9/C7)*100),"—")</f>
        <v>3.0</v>
      </c>
    </row>
    <row r="13" ht="20" customHeight="1">
      <c r="B13" s="8" t="inlineStr">
        <is>
          <t xml:space="preserve">Conversions B</t>
        </is>
      </c>
      <c r="C13" s="9">
        <v>130.0</v>
      </c>
      <c r="E13" s="14" t="inlineStr">
        <is>
          <t xml:space="preserve">Relative Änderung</t>
        </is>
      </c>
      <c r="F13" s="46">
        <f>IFERROR(IF($H$5=0,"—",IF(C9=0,IF(C13=0,0,"Nicht definiert (Rate A = 0)"),(C13/C11-C9/C7)/(C9/C7))),"—")</f>
        <v>0.3</v>
      </c>
    </row>
    <row r="14">
      <c r="E14" s="14" t="inlineStr">
        <is>
          <t xml:space="preserve">p-Wert (zweiseitig)</t>
        </is>
      </c>
      <c r="F14" s="47">
        <f>IFERROR(IF($H$5=0,"—",IF(C25&lt;5,"Stichprobe zu klein",IF($H$6&lt;0.0001,"&lt; 0,0001",$H$6))),"—")</f>
        <v>0.03548845046647475</v>
      </c>
    </row>
    <row r="15" ht="20" customHeight="1">
      <c r="B15" s="8" t="inlineStr">
        <is>
          <t xml:space="preserve">Konfidenzniveau (%)</t>
        </is>
      </c>
      <c r="C15" s="9">
        <v>95.0</v>
      </c>
      <c r="E15" s="14" t="inlineStr">
        <is>
          <t xml:space="preserve">Z-Wert</t>
        </is>
      </c>
      <c r="F15" s="48">
        <f>IFERROR(IF($H$5=0,"—",C23),"—")</f>
        <v>2.102740605622114</v>
      </c>
    </row>
    <row r="16" ht="12" customHeight="1">
      <c r="B16" s="7" t="inlineStr">
        <is>
          <t xml:space="preserve">Alpha = 1 − Konfidenz (95 % → 0,05)</t>
        </is>
      </c>
      <c r="E16" s="14" t="inlineStr">
        <is>
          <t xml:space="preserve">Alpha</t>
        </is>
      </c>
      <c r="F16" s="49">
        <f>IFERROR(C24+0,"—")</f>
        <v>0.05</v>
      </c>
    </row>
    <row r="18">
      <c r="B18" s="6" t="inlineStr">
        <is>
          <t xml:space="preserve">SO ENTSTEHT DIESES ERGEBNIS</t>
        </is>
      </c>
      <c r="C18" s="6"/>
      <c r="D18" s="6"/>
      <c r="E18" s="6"/>
      <c r="F18" s="6"/>
    </row>
    <row r="19" ht="18" customHeight="1">
      <c r="B19" s="15" t="inlineStr">
        <is>
          <t xml:space="preserve">Wir berechnen z = (Rate B − Rate A) ÷ gepoolter Standardfehler und daraus den p-Wert der Normalverteilung. Die Näherung erfordert eine erwartete Häufigkeit ≥ 5 in allen Gruppen.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1">
      <c r="B21" s="18" t="inlineStr">
        <is>
          <t xml:space="preserve">Gepoolte Rate</t>
        </is>
      </c>
      <c r="C21" s="50">
        <f>IFERROR(IF($H$5=0,"",(C9+C13)/(C7+C11)),"—")</f>
        <v>0.115</v>
      </c>
      <c r="D21" s="40"/>
      <c r="E21" s="40"/>
      <c r="F21" s="40"/>
    </row>
    <row r="22">
      <c r="B22" s="18" t="inlineStr">
        <is>
          <t xml:space="preserve">Gepoolter Standardfehler</t>
        </is>
      </c>
      <c r="C22" s="51">
        <f>IFERROR(IF($H$5=0,"",SQRT(C21*(1-C21)*(1/C7+1/C11))),"—")</f>
        <v>0.014267095009146046</v>
      </c>
      <c r="D22" s="40"/>
      <c r="E22" s="40"/>
      <c r="F22" s="40"/>
    </row>
    <row r="23">
      <c r="B23" s="18" t="inlineStr">
        <is>
          <t xml:space="preserve">Verwendeter z-Wert</t>
        </is>
      </c>
      <c r="C23" s="39">
        <f>IFERROR(IF($H$5=0,"",IF(C22=0,0,(C13/C11-C9/C7)/C22)),"—")</f>
        <v>2.102740605622114</v>
      </c>
      <c r="D23" s="40"/>
      <c r="E23" s="40"/>
      <c r="F23" s="40"/>
    </row>
    <row r="24">
      <c r="B24" s="18" t="inlineStr">
        <is>
          <t xml:space="preserve">Alpha (1 − Konfidenz)</t>
        </is>
      </c>
      <c r="C24" s="41">
        <f>IFERROR(IFERROR(1-(C15*1)/100,0.05),"—")</f>
        <v>0.05</v>
      </c>
      <c r="D24" s="40"/>
      <c r="E24" s="40"/>
      <c r="F24" s="40"/>
    </row>
    <row r="25">
      <c r="B25" s="18" t="inlineStr">
        <is>
          <t xml:space="preserve">Kleinste erwartete Häufigkeit (≥ 5)</t>
        </is>
      </c>
      <c r="C25" s="52">
        <f>IFERROR(IF($H$5=0,"",MIN(C7*C21,C7*(1-C21),C11*C21,C11*(1-C21))),"—")</f>
        <v>115.0</v>
      </c>
      <c r="D25" s="40"/>
      <c r="E25" s="40"/>
      <c r="F25" s="40"/>
    </row>
    <row r="27">
      <c r="B27" s="6" t="inlineStr">
        <is>
          <t xml:space="preserve">IN WENIGEN MINUTEN VERSTEHEN</t>
        </is>
      </c>
      <c r="C27" s="6"/>
      <c r="D27" s="6"/>
      <c r="E27" s="6"/>
      <c r="F27" s="6"/>
    </row>
    <row r="28" ht="24" customHeight="1">
      <c r="B28" s="16" t="inlineStr">
        <is>
          <t xml:space="preserve">•  Statistische Signifikanz sagt nicht, ob ein Gewinn geschäftlich relevant ist.</t>
        </is>
      </c>
    </row>
    <row r="29" ht="24" customHeight="1">
      <c r="B29" s="16" t="inlineStr">
        <is>
          <t xml:space="preserve">•  Ein zweiseitiger Test ist sicherer, wenn die Variante das Ergebnis auch verschlechtern kann.</t>
        </is>
      </c>
    </row>
    <row r="30" ht="24" customHeight="1">
      <c r="B30" s="16" t="inlineStr">
        <is>
          <t xml:space="preserve">•  Zu wenige Daten können einen echten Effekt verdecken oder ein instabiles Fazit erzeugen.</t>
        </is>
      </c>
    </row>
    <row r="32">
      <c r="B32" s="6" t="inlineStr">
        <is>
          <t xml:space="preserve">WAS DIESE BERECHNUNG NICHT ZEIGT</t>
        </is>
      </c>
      <c r="C32" s="6"/>
      <c r="D32" s="6"/>
      <c r="E32" s="6"/>
      <c r="F32" s="6"/>
    </row>
    <row r="33" ht="18" customHeight="1">
      <c r="B33" s="17" t="inlineStr">
        <is>
          <t xml:space="preserve">Der Test setzt unabhängige Gruppen und ein stabiles Experiment voraus; Mehrfachvergleiche brauchen zusätzliche Sorgfalt.</t>
        </is>
      </c>
      <c r="C33" s="17"/>
      <c r="D33" s="17"/>
      <c r="E33" s="17"/>
      <c r="F33" s="17"/>
    </row>
    <row r="34" ht="18" customHeight="1">
      <c r="B34" s="17"/>
      <c r="C34" s="17"/>
      <c r="D34" s="17"/>
      <c r="E34" s="17"/>
      <c r="F34" s="17"/>
    </row>
    <row r="36">
      <c r="B36" s="6" t="inlineStr">
        <is>
          <t xml:space="preserve">NÄCHSTER SCHRITT</t>
        </is>
      </c>
      <c r="C36" s="6"/>
      <c r="D36" s="6"/>
      <c r="E36" s="6"/>
      <c r="F36" s="6"/>
    </row>
    <row r="37" ht="18" customHeight="1">
      <c r="B37" s="16" t="inlineStr">
        <is>
          <t xml:space="preserve">Ist das Ergebnis nicht eindeutig, erheben Sie bis zur geplanten Stichprobe weiter, statt beim ersten positiven Signal zu stoppen.</t>
        </is>
      </c>
      <c r="C37" s="16"/>
      <c r="D37" s="16"/>
      <c r="E37" s="16"/>
      <c r="F37" s="16"/>
    </row>
    <row r="38" ht="18" customHeight="1">
      <c r="B38" s="16"/>
      <c r="C38" s="16"/>
      <c r="D38" s="16"/>
      <c r="E38" s="16"/>
      <c r="F38" s="16"/>
    </row>
    <row r="39">
      <c r="B39" s="19" t="inlineStr">
        <is>
          <t xml:space="preserve">→ Diesen Rechner auf der Website öffnen (Beispiele und mehr Kontext)</t>
        </is>
      </c>
    </row>
    <row r="41">
      <c r="B41" s="7" t="inlineStr">
        <is>
          <t xml:space="preserve">NPSLab — NPS-, CSAT- und Zufriedenheitsumfragen · npslab.cc  |  Formeln ohne Passwort geschützt (Überprüfen ▸ Blattschutz aufheben zum Bearbeiten).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2:C12"/>
    <mergeCell ref="B16:C16"/>
    <mergeCell ref="E6:F7"/>
    <mergeCell ref="E8:F9"/>
    <mergeCell ref="B19:F20"/>
    <mergeCell ref="B28:F28"/>
    <mergeCell ref="B29:F29"/>
    <mergeCell ref="B30:F30"/>
    <mergeCell ref="B33:F34"/>
    <mergeCell ref="B37:F38"/>
    <mergeCell ref="B39:F39"/>
    <mergeCell ref="B41:F41"/>
  </mergeCells>
  <dataValidations count="5">
    <dataValidation type="list" allowBlank="1" showInputMessage="1" showErrorMessage="1" error="Prüfen Sie die eingegebenen Werte." sqref="C15">
      <formula1>$H$1:$H$3</formula1>
    </dataValidation>
    <dataValidation type="whole" operator="greaterThanOrEqual" allowBlank="1" showInputMessage="1" showErrorMessage="1" error="Prüfen Sie die eingegebenen Werte." sqref="C7">
      <formula1>1</formula1>
    </dataValidation>
    <dataValidation type="whole" operator="greaterThanOrEqual" allowBlank="1" showInputMessage="1" showErrorMessage="1" error="Prüfen Sie die eingegebenen Werte." sqref="C11">
      <formula1>1</formula1>
    </dataValidation>
    <dataValidation type="whole" operator="greaterThanOrEqual" allowBlank="1" showInputMessage="1" showErrorMessage="1" error="Prüfen Sie die eingegebenen Werte." sqref="C9">
      <formula1>0</formula1>
    </dataValidation>
    <dataValidation type="whole" operator="greaterThanOrEqual" allowBlank="1" showInputMessage="1" showErrorMessage="1" error="Prüfen Sie die eingegebenen Werte." sqref="C13">
      <formula1>0</formula1>
    </dataValidation>
  </dataValidations>
  <hyperlinks>
    <hyperlink ref="F3" location="'Menü'!A1"/>
    <hyperlink ref="B39" r:id="rId1" tooltip="https://npslab.cc/de/tools/ab-test-signifikanz"/>
    <hyperlink ref="B41" r:id="rId2" tooltip="https://npslab.cc/de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27D064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p-Wert-Rechner aus einem Z-Wert</t>
        </is>
      </c>
      <c r="C1" s="1"/>
      <c r="D1" s="1"/>
      <c r="E1" s="1"/>
      <c r="F1" s="1"/>
      <c r="G1" s="1"/>
      <c r="H1" s="0" t="inlineStr">
        <is>
          <t xml:space="preserve">Zweiseitig</t>
        </is>
      </c>
    </row>
    <row r="2" ht="30" customHeight="1">
      <c r="A2" s="1"/>
      <c r="B2" s="3" t="inlineStr">
        <is>
          <t xml:space="preserve">Wandeln Sie einen Z-Wert in einen p-Wert um und sehen Sie den Einfluss der gewählten Testseite.</t>
        </is>
      </c>
      <c r="C2" s="1"/>
      <c r="D2" s="1"/>
      <c r="E2" s="1"/>
      <c r="F2" s="1"/>
      <c r="G2" s="1"/>
      <c r="H2" s="0" t="inlineStr">
        <is>
          <t xml:space="preserve">Linksseitig</t>
        </is>
      </c>
    </row>
    <row r="3" ht="16" customHeight="1">
      <c r="A3" s="1"/>
      <c r="B3" s="4" t="inlineStr">
        <is>
          <t xml:space="preserve">Entscheidungen prüfen · ≈ 2 min · Kostenlos, von NPSLab</t>
        </is>
      </c>
      <c r="C3" s="1"/>
      <c r="D3" s="1"/>
      <c r="E3" s="1"/>
      <c r="F3" s="5" t="inlineStr">
        <is>
          <t xml:space="preserve">← Menü</t>
        </is>
      </c>
      <c r="G3" s="1"/>
      <c r="H3" s="0" t="inlineStr">
        <is>
          <t xml:space="preserve">Rechtsseitig</t>
        </is>
      </c>
    </row>
    <row r="4" ht="8" customHeight="1"/>
    <row r="5">
      <c r="B5" s="6" t="inlineStr">
        <is>
          <t xml:space="preserve">IHRE DATEN</t>
        </is>
      </c>
      <c r="C5" s="6"/>
      <c r="E5" s="6" t="inlineStr">
        <is>
          <t xml:space="preserve">IHR ERGEBNIS</t>
        </is>
      </c>
      <c r="F5" s="6"/>
      <c r="H5" s="0">
        <f>IF(AND(ISNUMBER(C7),ISNUMBER(C11),C11&gt;0,C11&lt;1),1,0)</f>
        <v>1.0</v>
      </c>
    </row>
    <row r="6">
      <c r="B6" s="7" t="inlineStr">
        <is>
          <t xml:space="preserve">Nur die gelben Zellen bearbeiten.</t>
        </is>
      </c>
      <c r="E6" s="53">
        <f>IFERROR(IF($H$5=0,"—",IF($H$6&lt;0.0001,"&lt; 0,0001",$H$6)),"—")</f>
        <v>0.04999579029644097</v>
      </c>
      <c r="F6" s="12"/>
      <c r="H6" s="0">
        <f>IF($H$5=0,"",IF(C9="Linksseitig",NORMSDIST(C7),IF(C9="Rechtsseitig",1-NORMSDIST(C7),2*MIN(NORMSDIST(C7),1-NORMSDIST(C7)))))</f>
        <v>0.04999579029644097</v>
      </c>
    </row>
    <row r="7" ht="20" customHeight="1">
      <c r="B7" s="8" t="inlineStr">
        <is>
          <t xml:space="preserve">Z-Wert</t>
        </is>
      </c>
      <c r="C7" s="10">
        <v>1.96</v>
      </c>
      <c r="E7" s="12"/>
      <c r="F7" s="12"/>
    </row>
    <row r="8" ht="19" customHeight="1">
      <c r="B8" s="7" t="inlineStr">
        <is>
          <t xml:space="preserve">Kann negativ sein. Z. B. 1,96</t>
        </is>
      </c>
      <c r="E8" s="13" t="str">
        <f>IFERROR(IF($H$5=0,"Geben Sie den Z-Wert und ein Alpha zwischen 0 und 1 ein.",IF($H$6&lt;C11,"Der p-Wert liegt unter Alpha: Das Ergebnis ist statistisch signifikant.","Der p-Wert liegt nicht unter Alpha: Das Ergebnis ist nicht statistisch signifikant.")),"Prüfen Sie die eingegebenen Werte.")</f>
        <v>Der p-Wert liegt unter Alpha: Das Ergebnis ist statistisch signifikant.</v>
      </c>
      <c r="F8" s="12"/>
    </row>
    <row r="9" ht="19" customHeight="1">
      <c r="B9" s="8" t="inlineStr">
        <is>
          <t xml:space="preserve">Testart</t>
        </is>
      </c>
      <c r="C9" s="9" t="inlineStr">
        <is>
          <t xml:space="preserve">Zweiseitig</t>
        </is>
      </c>
      <c r="E9" s="12"/>
      <c r="F9" s="12"/>
    </row>
    <row r="10" ht="12" customHeight="1">
      <c r="B10" s="7" t="inlineStr">
        <is>
          <t xml:space="preserve">Die Testseite muss vor Betrachtung des Ergebnisses gewählt werden.</t>
        </is>
      </c>
      <c r="E10" s="14" t="inlineStr">
        <is>
          <t xml:space="preserve">Z-Wert</t>
        </is>
      </c>
      <c r="F10" s="48">
        <f>IFERROR(IF($H$5=0,"—",C7+0),"—")</f>
        <v>1.96</v>
      </c>
    </row>
    <row r="11" ht="20" customHeight="1">
      <c r="B11" s="8" t="inlineStr">
        <is>
          <t xml:space="preserve">Alpha-Niveau</t>
        </is>
      </c>
      <c r="C11" s="10">
        <v>0.05</v>
      </c>
      <c r="E11" s="14" t="inlineStr">
        <is>
          <t xml:space="preserve">Test</t>
        </is>
      </c>
      <c r="F11" s="54" t="str">
        <f>IFERROR(IF($H$5=0,"—",C9),"—")</f>
        <v>Zweiseitig</v>
      </c>
    </row>
    <row r="12" ht="12" customHeight="1">
      <c r="B12" s="7" t="inlineStr">
        <is>
          <t xml:space="preserve">0,05 ist ein üblicher Grenzwert; der Bezug zu 95 % hängt vom Test ab</t>
        </is>
      </c>
      <c r="E12" s="14" t="inlineStr">
        <is>
          <t xml:space="preserve">Alpha</t>
        </is>
      </c>
      <c r="F12" s="49">
        <f>IFERROR(IF($H$5=0,"—",C11+0),"—")</f>
        <v>0.05</v>
      </c>
    </row>
    <row r="13">
      <c r="E13" s="14" t="inlineStr">
        <is>
          <t xml:space="preserve">p · Linksseitig</t>
        </is>
      </c>
      <c r="F13" s="47">
        <f>IFERROR(IF($H$5=0,"—",NORMSDIST(C7)),"—")</f>
        <v>0.9750021048517795</v>
      </c>
    </row>
    <row r="14">
      <c r="E14" s="14" t="inlineStr">
        <is>
          <t xml:space="preserve">p · Rechtsseitig</t>
        </is>
      </c>
      <c r="F14" s="47">
        <f>IFERROR(IF($H$5=0,"—",1-NORMSDIST(C7)),"—")</f>
        <v>0.024997895148220484</v>
      </c>
    </row>
    <row r="15">
      <c r="E15" s="14" t="inlineStr">
        <is>
          <t xml:space="preserve">p · Zweiseitig</t>
        </is>
      </c>
      <c r="F15" s="47">
        <f>IFERROR(IF($H$5=0,"—",2*MIN(NORMSDIST(C7),1-NORMSDIST(C7))),"—")</f>
        <v>0.04999579029644097</v>
      </c>
    </row>
    <row r="18">
      <c r="B18" s="6" t="inlineStr">
        <is>
          <t xml:space="preserve">SO ENTSTEHT DIESES ERGEBNIS</t>
        </is>
      </c>
      <c r="C18" s="6"/>
      <c r="D18" s="6"/>
      <c r="E18" s="6"/>
      <c r="F18" s="6"/>
    </row>
    <row r="19" ht="18" customHeight="1">
      <c r="B19" s="15" t="inlineStr">
        <is>
          <t xml:space="preserve">Beim zweiseitigen Test gilt p = 2 × [1 − Φ(|z|)]. Einseitige Tests nutzen die gewählte Seite der Standardnormalverteilung. Diese Tabelle nutzt die Funktion NORMSDIST.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IN WENIGEN MINUTEN VERSTEHEN</t>
        </is>
      </c>
      <c r="C22" s="6"/>
      <c r="D22" s="6"/>
      <c r="E22" s="6"/>
      <c r="F22" s="6"/>
    </row>
    <row r="23" ht="24" customHeight="1">
      <c r="B23" s="16" t="inlineStr">
        <is>
          <t xml:space="preserve">•  Der p-Wert setzt die Nullhypothese voraus; er ist nicht ihre Wahrheitswahrscheinlichkeit.</t>
        </is>
      </c>
    </row>
    <row r="24" ht="24" customHeight="1">
      <c r="B24" s="16" t="inlineStr">
        <is>
          <t xml:space="preserve">•  Die Testseite muss vor Betrachtung des Ergebnisses gewählt werden.</t>
        </is>
      </c>
    </row>
    <row r="25" ht="24" customHeight="1">
      <c r="B25" s="16" t="inlineStr">
        <is>
          <t xml:space="preserve">•  Ein Effekt kann statistisch signifikant und praktisch dennoch zu klein sein.</t>
        </is>
      </c>
    </row>
    <row r="27">
      <c r="B27" s="6" t="inlineStr">
        <is>
          <t xml:space="preserve">WAS DIESE BERECHNUNG NICHT ZEIGT</t>
        </is>
      </c>
      <c r="C27" s="6"/>
      <c r="D27" s="6"/>
      <c r="E27" s="6"/>
      <c r="F27" s="6"/>
    </row>
    <row r="28" ht="18" customHeight="1">
      <c r="B28" s="17" t="inlineStr">
        <is>
          <t xml:space="preserve">Der p-Wert zeigt weder Effektgröße, Datenqualität noch Teststärke.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NÄCHSTER SCHRITT</t>
        </is>
      </c>
      <c r="C31" s="6"/>
      <c r="D31" s="6"/>
      <c r="E31" s="6"/>
      <c r="F31" s="6"/>
    </row>
    <row r="32" ht="18" customHeight="1">
      <c r="B32" s="16" t="inlineStr">
        <is>
          <t xml:space="preserve">Lesen Sie den p-Wert zusammen mit Effekt, Konfidenzintervall und der anstehenden Entscheidung.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Diesen Rechner auf der Website öffnen (Beispiele und mehr Kontext)</t>
        </is>
      </c>
    </row>
    <row r="36">
      <c r="B36" s="7" t="inlineStr">
        <is>
          <t xml:space="preserve">NPSLab — NPS-, CSAT- und Zufriedenheitsumfragen · npslab.cc  |  Formeln ohne Passwort geschützt (Überprüfen ▸ Blattschutz aufheben zum Bearbeiten).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dataValidations count="3">
    <dataValidation type="list" allowBlank="1" showInputMessage="1" showErrorMessage="1" error="Prüfen Sie die eingegebenen Werte." sqref="C9">
      <formula1>$H$1:$H$3</formula1>
    </dataValidation>
    <dataValidation type="decimal" operator="between" allowBlank="1" showInputMessage="1" showErrorMessage="1" error="Prüfen Sie die eingegebenen Werte." sqref="C7">
      <formula1>-1000000</formula1>
      <formula2>1000000</formula2>
    </dataValidation>
    <dataValidation type="decimal" operator="between" allowBlank="1" showInputMessage="1" showErrorMessage="1" error="Prüfen Sie die eingegebenen Werte." sqref="C11">
      <formula1>0.000001</formula1>
      <formula2>0.999999</formula2>
    </dataValidation>
  </dataValidations>
  <hyperlinks>
    <hyperlink ref="F3" location="'Menü'!A1"/>
    <hyperlink ref="B34" r:id="rId1" tooltip="https://npslab.cc/de/tools/p-wert-rechner"/>
    <hyperlink ref="B36" r:id="rId2" tooltip="https://npslab.cc/d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NPSLab</Application>
  <DocSecurity>0</DocSecurity>
  <Company>NPSLab · npslab.cc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NPSLab — Umfrage- und Statistik-Rechner</dc:title>
  <dc:subject>NPS, CSAT, Stichproben und A/B-Tests</dc:subject>
  <dc:creator>NPSLab · npslab.cc</dc:creator>
  <cp:lastModifiedBy>NPSLab</cp:lastModifiedBy>
  <dcterms:created xsi:type="dcterms:W3CDTF">2026-07-20T12:43:23Z</dcterms:created>
  <dcterms:modified xsi:type="dcterms:W3CDTF">2026-07-20T12:43:23Z</dcterms:modified>
</cp:coreProperties>
</file>